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05" activeTab="0"/>
  </bookViews>
  <sheets>
    <sheet name="DECEMBER" sheetId="1" r:id="rId1"/>
    <sheet name="SEPTEMBER" sheetId="2" r:id="rId2"/>
    <sheet name="JUNE" sheetId="3" r:id="rId3"/>
    <sheet name="march-revised" sheetId="4" r:id="rId4"/>
  </sheets>
  <definedNames>
    <definedName name="_xlnm.Print_Area" localSheetId="0">'DECEMBER'!$A$1:$N$41</definedName>
    <definedName name="_xlnm.Print_Area" localSheetId="2">'JUNE'!$A$1:$N$41</definedName>
    <definedName name="_xlnm.Print_Area" localSheetId="3">'march-revised'!$A$1:$N$41</definedName>
    <definedName name="_xlnm.Print_Area" localSheetId="1">'SEPTEMBER'!$A$1:$N$41</definedName>
  </definedNames>
  <calcPr fullCalcOnLoad="1"/>
</workbook>
</file>

<file path=xl/sharedStrings.xml><?xml version="1.0" encoding="utf-8"?>
<sst xmlns="http://schemas.openxmlformats.org/spreadsheetml/2006/main" count="289" uniqueCount="73">
  <si>
    <t>QUARTERLY REPORT OF REVENUE AND OTHER RECEIPTS</t>
  </si>
  <si>
    <t>(In Pesos)</t>
  </si>
  <si>
    <t xml:space="preserve">Department </t>
  </si>
  <si>
    <t>Agency</t>
  </si>
  <si>
    <t>Operating Unit</t>
  </si>
  <si>
    <t>Organization Code (UACS)</t>
  </si>
  <si>
    <t>CLASSIFICATION/SOURCES</t>
  </si>
  <si>
    <t>OF REVENUE AND OTHER RECEIPTS</t>
  </si>
  <si>
    <t>UACS Code</t>
  </si>
  <si>
    <t>REVENUE</t>
  </si>
  <si>
    <t>TARGET</t>
  </si>
  <si>
    <t>(Annual)</t>
  </si>
  <si>
    <t xml:space="preserve">ACTUAL REVENUE AND OTHER RECEIPTS COLLECTIONS </t>
  </si>
  <si>
    <t>8=(4+5+6+7)</t>
  </si>
  <si>
    <t>CUMMULATIVE REMITTANCE/DEPOSITS TO DATE</t>
  </si>
  <si>
    <t>11=(9+10)</t>
  </si>
  <si>
    <t>12=(8-3)</t>
  </si>
  <si>
    <t>13=(12/3)</t>
  </si>
  <si>
    <t>VARIANCE</t>
  </si>
  <si>
    <t>TOTAL</t>
  </si>
  <si>
    <t>Deposited with</t>
  </si>
  <si>
    <t>AGDB</t>
  </si>
  <si>
    <t>Amount</t>
  </si>
  <si>
    <t>%</t>
  </si>
  <si>
    <t>Remarks</t>
  </si>
  <si>
    <t>FAR No. 5</t>
  </si>
  <si>
    <t>Certified Correct:</t>
  </si>
  <si>
    <t>EVANGELINA RUTH D. POLOYAPOY</t>
  </si>
  <si>
    <t>Approved By:</t>
  </si>
  <si>
    <t>Acting Chief, Accounting Section</t>
  </si>
  <si>
    <t>Regional Field Office No. 5</t>
  </si>
  <si>
    <t xml:space="preserve">     Other Business Income</t>
  </si>
  <si>
    <t xml:space="preserve">    Other Service Income</t>
  </si>
  <si>
    <t xml:space="preserve">    Other Permit Fees</t>
  </si>
  <si>
    <t xml:space="preserve">    Registration Fees</t>
  </si>
  <si>
    <t xml:space="preserve">    Inspection Fees</t>
  </si>
  <si>
    <t xml:space="preserve">    Clearance  Fees</t>
  </si>
  <si>
    <t xml:space="preserve">    Accreditation Fees</t>
  </si>
  <si>
    <t xml:space="preserve">    Analysis Fees</t>
  </si>
  <si>
    <t xml:space="preserve">    Application Fees</t>
  </si>
  <si>
    <t>GENERAL FUND :</t>
  </si>
  <si>
    <t>05 001 03 00005</t>
  </si>
  <si>
    <t>AGRICULTURE</t>
  </si>
  <si>
    <t>Office of the Secretary ( OSEC)</t>
  </si>
  <si>
    <t xml:space="preserve"> CUSTODIAL FUNDS:    </t>
  </si>
  <si>
    <t xml:space="preserve">3rd </t>
  </si>
  <si>
    <t xml:space="preserve"> Quarter</t>
  </si>
  <si>
    <t xml:space="preserve">2nd </t>
  </si>
  <si>
    <t xml:space="preserve">4th </t>
  </si>
  <si>
    <t xml:space="preserve">1st </t>
  </si>
  <si>
    <t>to BTr</t>
  </si>
  <si>
    <t xml:space="preserve">Remittance </t>
  </si>
  <si>
    <r>
      <t xml:space="preserve">4-02-02-990 </t>
    </r>
    <r>
      <rPr>
        <sz val="9"/>
        <color indexed="10"/>
        <rFont val="Calibri"/>
        <family val="2"/>
      </rPr>
      <t>99</t>
    </r>
  </si>
  <si>
    <r>
      <t xml:space="preserve">4-02-01-990 </t>
    </r>
    <r>
      <rPr>
        <sz val="9"/>
        <color indexed="10"/>
        <rFont val="Calibri"/>
        <family val="2"/>
      </rPr>
      <t>99</t>
    </r>
  </si>
  <si>
    <r>
      <t>4-02-01-010</t>
    </r>
    <r>
      <rPr>
        <sz val="9"/>
        <color indexed="10"/>
        <rFont val="Calibri"/>
        <family val="2"/>
      </rPr>
      <t>-99</t>
    </r>
  </si>
  <si>
    <r>
      <t>4-02-01-100</t>
    </r>
    <r>
      <rPr>
        <sz val="9"/>
        <color indexed="10"/>
        <rFont val="Calibri"/>
        <family val="2"/>
      </rPr>
      <t>-00</t>
    </r>
  </si>
  <si>
    <r>
      <t>4-02-01-040</t>
    </r>
    <r>
      <rPr>
        <sz val="9"/>
        <color indexed="10"/>
        <rFont val="Calibri"/>
        <family val="2"/>
      </rPr>
      <t>-01</t>
    </r>
  </si>
  <si>
    <r>
      <t>4-02-01-110-</t>
    </r>
    <r>
      <rPr>
        <sz val="9"/>
        <color indexed="10"/>
        <rFont val="Calibri"/>
        <family val="2"/>
      </rPr>
      <t>01</t>
    </r>
  </si>
  <si>
    <r>
      <t>4-02-01-130</t>
    </r>
    <r>
      <rPr>
        <sz val="9"/>
        <color indexed="10"/>
        <rFont val="Calibri"/>
        <family val="2"/>
      </rPr>
      <t>-01</t>
    </r>
  </si>
  <si>
    <r>
      <t>4-02-01-130-</t>
    </r>
    <r>
      <rPr>
        <sz val="9"/>
        <color indexed="10"/>
        <rFont val="Calibri"/>
        <family val="2"/>
      </rPr>
      <t>03</t>
    </r>
  </si>
  <si>
    <r>
      <t>2-04-01-010</t>
    </r>
    <r>
      <rPr>
        <sz val="9"/>
        <color indexed="10"/>
        <rFont val="Calibri"/>
        <family val="2"/>
      </rPr>
      <t>-00</t>
    </r>
  </si>
  <si>
    <r>
      <t>4-02-01-020</t>
    </r>
    <r>
      <rPr>
        <sz val="9"/>
        <color indexed="10"/>
        <rFont val="Calibri"/>
        <family val="2"/>
      </rPr>
      <t>-00</t>
    </r>
  </si>
  <si>
    <t>Trust Liabilities (BAC FEES)</t>
  </si>
  <si>
    <t>ELENA B. DE LOS SANTOS, Ph.D.</t>
  </si>
  <si>
    <t>Regional Executive Director</t>
  </si>
  <si>
    <t>As of the Quarter Ending MARCH 31, 2018</t>
  </si>
  <si>
    <t>As of the Quarter Ending JUNE 30, 2018</t>
  </si>
  <si>
    <t>As of the Quarter Ending SEPTEMBER 30, 2018</t>
  </si>
  <si>
    <t xml:space="preserve"> </t>
  </si>
  <si>
    <t>As of the Quarter Ending DECEMBER 31, 2018</t>
  </si>
  <si>
    <t>MS</t>
  </si>
  <si>
    <t>BAC FEES</t>
  </si>
  <si>
    <t>GT</t>
  </si>
</sst>
</file>

<file path=xl/styles.xml><?xml version="1.0" encoding="utf-8"?>
<styleSheet xmlns="http://schemas.openxmlformats.org/spreadsheetml/2006/main">
  <numFmts count="2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u val="doub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u val="double"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left"/>
    </xf>
    <xf numFmtId="0" fontId="44" fillId="0" borderId="15" xfId="0" applyFont="1" applyBorder="1" applyAlignment="1">
      <alignment/>
    </xf>
    <xf numFmtId="171" fontId="44" fillId="0" borderId="15" xfId="42" applyFont="1" applyBorder="1" applyAlignment="1">
      <alignment/>
    </xf>
    <xf numFmtId="171" fontId="44" fillId="0" borderId="10" xfId="42" applyFont="1" applyBorder="1" applyAlignment="1">
      <alignment/>
    </xf>
    <xf numFmtId="171" fontId="44" fillId="0" borderId="10" xfId="42" applyFont="1" applyBorder="1" applyAlignment="1" quotePrefix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wrapText="1"/>
    </xf>
    <xf numFmtId="171" fontId="44" fillId="0" borderId="10" xfId="42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5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71" fontId="45" fillId="0" borderId="18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171" fontId="45" fillId="0" borderId="0" xfId="0" applyNumberFormat="1" applyFont="1" applyBorder="1" applyAlignment="1">
      <alignment/>
    </xf>
    <xf numFmtId="171" fontId="45" fillId="0" borderId="0" xfId="42" applyFont="1" applyBorder="1" applyAlignment="1">
      <alignment/>
    </xf>
    <xf numFmtId="171" fontId="44" fillId="0" borderId="0" xfId="42" applyFont="1" applyBorder="1" applyAlignment="1" quotePrefix="1">
      <alignment/>
    </xf>
    <xf numFmtId="0" fontId="44" fillId="0" borderId="0" xfId="0" applyFont="1" applyAlignment="1">
      <alignment/>
    </xf>
    <xf numFmtId="171" fontId="44" fillId="0" borderId="0" xfId="42" applyFont="1" applyAlignment="1">
      <alignment/>
    </xf>
    <xf numFmtId="171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 quotePrefix="1">
      <alignment horizontal="left"/>
    </xf>
    <xf numFmtId="0" fontId="47" fillId="0" borderId="0" xfId="0" applyFont="1" applyAlignment="1">
      <alignment/>
    </xf>
    <xf numFmtId="0" fontId="41" fillId="0" borderId="0" xfId="0" applyFont="1" applyAlignment="1">
      <alignment horizontal="center"/>
    </xf>
    <xf numFmtId="14" fontId="48" fillId="0" borderId="0" xfId="0" applyNumberFormat="1" applyFont="1" applyAlignment="1">
      <alignment/>
    </xf>
    <xf numFmtId="0" fontId="49" fillId="0" borderId="18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Fill="1" applyBorder="1" applyAlignment="1">
      <alignment/>
    </xf>
    <xf numFmtId="171" fontId="44" fillId="0" borderId="17" xfId="42" applyFont="1" applyBorder="1" applyAlignment="1">
      <alignment/>
    </xf>
    <xf numFmtId="171" fontId="44" fillId="0" borderId="17" xfId="42" applyFont="1" applyBorder="1" applyAlignment="1">
      <alignment horizontal="right"/>
    </xf>
    <xf numFmtId="171" fontId="3" fillId="0" borderId="19" xfId="42" applyFont="1" applyBorder="1" applyAlignment="1">
      <alignment/>
    </xf>
    <xf numFmtId="171" fontId="3" fillId="0" borderId="20" xfId="42" applyFont="1" applyBorder="1" applyAlignment="1">
      <alignment/>
    </xf>
    <xf numFmtId="171" fontId="3" fillId="0" borderId="21" xfId="42" applyFont="1" applyBorder="1" applyAlignment="1">
      <alignment/>
    </xf>
    <xf numFmtId="171" fontId="0" fillId="0" borderId="0" xfId="42" applyFont="1" applyAlignment="1">
      <alignment/>
    </xf>
    <xf numFmtId="171" fontId="0" fillId="0" borderId="0" xfId="42" applyFont="1" applyAlignment="1">
      <alignment vertical="top"/>
    </xf>
    <xf numFmtId="171" fontId="0" fillId="33" borderId="0" xfId="42" applyFont="1" applyFill="1" applyAlignment="1">
      <alignment/>
    </xf>
    <xf numFmtId="171" fontId="0" fillId="0" borderId="0" xfId="42" applyFont="1" applyAlignment="1">
      <alignment/>
    </xf>
    <xf numFmtId="171" fontId="0" fillId="0" borderId="0" xfId="42" applyFont="1" applyAlignment="1">
      <alignment vertical="top"/>
    </xf>
    <xf numFmtId="171" fontId="0" fillId="34" borderId="0" xfId="42" applyFont="1" applyFill="1" applyAlignment="1">
      <alignment/>
    </xf>
    <xf numFmtId="171" fontId="0" fillId="34" borderId="0" xfId="42" applyFont="1" applyFill="1" applyAlignment="1">
      <alignment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D51"/>
  <sheetViews>
    <sheetView tabSelected="1" zoomScale="90" zoomScaleNormal="90" zoomScalePageLayoutView="0" workbookViewId="0" topLeftCell="A1">
      <selection activeCell="G39" sqref="G39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1.7109375" style="0" customWidth="1"/>
    <col min="5" max="5" width="12.140625" style="0" customWidth="1"/>
    <col min="6" max="6" width="12.28125" style="0" customWidth="1"/>
    <col min="7" max="7" width="12.421875" style="0" customWidth="1"/>
    <col min="8" max="8" width="13.00390625" style="0" customWidth="1"/>
    <col min="9" max="9" width="12.140625" style="0" customWidth="1"/>
    <col min="10" max="10" width="12.421875" style="0" customWidth="1"/>
    <col min="11" max="11" width="13.00390625" style="0" customWidth="1"/>
    <col min="12" max="12" width="12.28125" style="0" customWidth="1"/>
    <col min="13" max="13" width="7.421875" style="0" customWidth="1"/>
    <col min="14" max="14" width="8.7109375" style="0" customWidth="1"/>
    <col min="18" max="18" width="15.8515625" style="0" customWidth="1"/>
    <col min="19" max="19" width="22.57421875" style="0" customWidth="1"/>
  </cols>
  <sheetData>
    <row r="1" ht="15">
      <c r="N1" s="36"/>
    </row>
    <row r="2" spans="1:19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R2" s="49"/>
      <c r="S2" s="49"/>
    </row>
    <row r="3" spans="1:19" ht="15.7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R3" s="49"/>
      <c r="S3" s="49"/>
    </row>
    <row r="4" spans="1:19" ht="15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R4" s="49"/>
      <c r="S4" s="49"/>
    </row>
    <row r="5" spans="1:1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6" t="s">
        <v>25</v>
      </c>
      <c r="R5" s="49"/>
      <c r="S5" s="49"/>
    </row>
    <row r="6" spans="1:19" ht="15.75">
      <c r="A6" s="2" t="s">
        <v>2</v>
      </c>
      <c r="B6" s="35" t="s">
        <v>42</v>
      </c>
      <c r="C6" s="3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R6" s="49"/>
      <c r="S6" s="49"/>
    </row>
    <row r="7" spans="1:19" ht="15.75">
      <c r="A7" s="2" t="s">
        <v>3</v>
      </c>
      <c r="B7" s="35" t="s">
        <v>43</v>
      </c>
      <c r="C7" s="3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R7" s="49"/>
      <c r="S7" s="49"/>
    </row>
    <row r="8" spans="1:19" ht="15.75">
      <c r="A8" s="2" t="s">
        <v>4</v>
      </c>
      <c r="B8" s="35" t="s">
        <v>30</v>
      </c>
      <c r="C8" s="3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R8" s="49"/>
      <c r="S8" s="49"/>
    </row>
    <row r="9" spans="1:19" ht="15.75">
      <c r="A9" s="2" t="s">
        <v>5</v>
      </c>
      <c r="B9" s="35" t="s">
        <v>41</v>
      </c>
      <c r="C9" s="3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R9" s="49"/>
      <c r="S9" s="49"/>
    </row>
    <row r="10" spans="1:19" ht="16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R10" s="49"/>
      <c r="S10" s="49"/>
    </row>
    <row r="11" spans="1:19" ht="15.75" thickBot="1">
      <c r="A11" s="4"/>
      <c r="B11" s="4"/>
      <c r="C11" s="4"/>
      <c r="D11" s="56" t="s">
        <v>12</v>
      </c>
      <c r="E11" s="57"/>
      <c r="F11" s="57"/>
      <c r="G11" s="57"/>
      <c r="H11" s="58"/>
      <c r="I11" s="56" t="s">
        <v>14</v>
      </c>
      <c r="J11" s="57"/>
      <c r="K11" s="57"/>
      <c r="L11" s="59" t="s">
        <v>18</v>
      </c>
      <c r="M11" s="60"/>
      <c r="N11" s="4"/>
      <c r="R11" s="49">
        <v>192936</v>
      </c>
      <c r="S11" s="49"/>
    </row>
    <row r="12" spans="1:19" ht="15">
      <c r="A12" s="5" t="s">
        <v>6</v>
      </c>
      <c r="B12" s="54" t="s">
        <v>8</v>
      </c>
      <c r="C12" s="5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R12" s="49">
        <v>94425</v>
      </c>
      <c r="S12" s="49"/>
    </row>
    <row r="13" spans="1:19" ht="15">
      <c r="A13" s="5" t="s">
        <v>7</v>
      </c>
      <c r="B13" s="54"/>
      <c r="C13" s="5" t="s">
        <v>10</v>
      </c>
      <c r="D13" s="7" t="s">
        <v>49</v>
      </c>
      <c r="E13" s="7" t="s">
        <v>47</v>
      </c>
      <c r="F13" s="7" t="s">
        <v>45</v>
      </c>
      <c r="G13" s="7" t="s">
        <v>48</v>
      </c>
      <c r="H13" s="6"/>
      <c r="I13" s="5" t="s">
        <v>51</v>
      </c>
      <c r="J13" s="5" t="s">
        <v>20</v>
      </c>
      <c r="K13" s="6"/>
      <c r="L13" s="6"/>
      <c r="M13" s="6"/>
      <c r="N13" s="5" t="s">
        <v>24</v>
      </c>
      <c r="R13" s="49">
        <v>146760</v>
      </c>
      <c r="S13" s="49"/>
    </row>
    <row r="14" spans="1:19" ht="15.75" thickBot="1">
      <c r="A14" s="6"/>
      <c r="B14" s="6"/>
      <c r="C14" s="5" t="s">
        <v>11</v>
      </c>
      <c r="D14" s="5" t="s">
        <v>46</v>
      </c>
      <c r="E14" s="5" t="s">
        <v>46</v>
      </c>
      <c r="F14" s="8" t="s">
        <v>46</v>
      </c>
      <c r="G14" s="5" t="s">
        <v>46</v>
      </c>
      <c r="H14" s="5" t="s">
        <v>19</v>
      </c>
      <c r="I14" s="8" t="s">
        <v>50</v>
      </c>
      <c r="J14" s="5" t="s">
        <v>21</v>
      </c>
      <c r="K14" s="5" t="s">
        <v>19</v>
      </c>
      <c r="L14" s="5" t="s">
        <v>22</v>
      </c>
      <c r="M14" s="8" t="s">
        <v>23</v>
      </c>
      <c r="N14" s="6"/>
      <c r="R14" s="49">
        <v>61940</v>
      </c>
      <c r="S14" s="49"/>
    </row>
    <row r="15" spans="1:19" ht="15.75" thickBo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 t="s">
        <v>13</v>
      </c>
      <c r="I15" s="9">
        <v>9</v>
      </c>
      <c r="J15" s="9">
        <v>10</v>
      </c>
      <c r="K15" s="9" t="s">
        <v>15</v>
      </c>
      <c r="L15" s="9" t="s">
        <v>16</v>
      </c>
      <c r="M15" s="9" t="s">
        <v>17</v>
      </c>
      <c r="N15" s="9">
        <v>14</v>
      </c>
      <c r="R15" s="49">
        <v>288183</v>
      </c>
      <c r="S15" s="49"/>
    </row>
    <row r="16" spans="1:19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R16" s="46">
        <v>89190</v>
      </c>
      <c r="S16" s="49"/>
    </row>
    <row r="17" spans="1:19" ht="15">
      <c r="A17" s="11" t="s">
        <v>40</v>
      </c>
      <c r="B17" s="12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R17" s="46">
        <v>183514</v>
      </c>
      <c r="S17" s="49">
        <v>2705135.62</v>
      </c>
    </row>
    <row r="18" spans="1:19" ht="15">
      <c r="A18" s="11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R18" s="46">
        <f>SUM(R11:R17)</f>
        <v>1056948</v>
      </c>
      <c r="S18" s="49">
        <v>598386.9</v>
      </c>
    </row>
    <row r="19" spans="1:30" ht="15" customHeight="1">
      <c r="A19" s="3" t="s">
        <v>31</v>
      </c>
      <c r="B19" s="39" t="s">
        <v>52</v>
      </c>
      <c r="C19" s="43">
        <v>2205383.25</v>
      </c>
      <c r="D19" s="41">
        <v>708586.41</v>
      </c>
      <c r="E19" s="14">
        <v>827619.95</v>
      </c>
      <c r="F19" s="14">
        <v>408857.41</v>
      </c>
      <c r="G19" s="14">
        <v>760071.85</v>
      </c>
      <c r="H19" s="14">
        <f>SUM(D19:G19)</f>
        <v>2705135.6199999996</v>
      </c>
      <c r="I19" s="14">
        <f>H19</f>
        <v>2705135.6199999996</v>
      </c>
      <c r="J19" s="14"/>
      <c r="K19" s="14">
        <f>I19</f>
        <v>2705135.6199999996</v>
      </c>
      <c r="L19" s="14">
        <f>H19-C19</f>
        <v>499752.36999999965</v>
      </c>
      <c r="M19" s="15">
        <f>L19/C19</f>
        <v>0.22660567953438462</v>
      </c>
      <c r="N19" s="16"/>
      <c r="O19" s="1"/>
      <c r="P19" s="1"/>
      <c r="Q19" s="1"/>
      <c r="R19" s="47">
        <v>-20</v>
      </c>
      <c r="S19" s="50">
        <v>153860.06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9" ht="15">
      <c r="A20" s="3" t="s">
        <v>32</v>
      </c>
      <c r="B20" s="39" t="s">
        <v>53</v>
      </c>
      <c r="C20" s="44">
        <v>268170</v>
      </c>
      <c r="D20" s="41">
        <v>102300</v>
      </c>
      <c r="E20" s="14">
        <v>167448</v>
      </c>
      <c r="F20" s="14">
        <v>184019.9</v>
      </c>
      <c r="G20" s="14">
        <v>144619</v>
      </c>
      <c r="H20" s="14">
        <f aca="true" t="shared" si="0" ref="H20:H31">SUM(D20:G20)</f>
        <v>598386.9</v>
      </c>
      <c r="I20" s="14">
        <f aca="true" t="shared" si="1" ref="I20:I25">H20</f>
        <v>598386.9</v>
      </c>
      <c r="J20" s="14"/>
      <c r="K20" s="14">
        <f aca="true" t="shared" si="2" ref="K20:K27">I20</f>
        <v>598386.9</v>
      </c>
      <c r="L20" s="14">
        <f aca="true" t="shared" si="3" ref="L20:L27">H20-C20</f>
        <v>330216.9</v>
      </c>
      <c r="M20" s="15">
        <f aca="true" t="shared" si="4" ref="M20:M31">L20/C20</f>
        <v>1.231371518066898</v>
      </c>
      <c r="N20" s="34"/>
      <c r="Q20" t="s">
        <v>70</v>
      </c>
      <c r="R20" s="51">
        <f>SUM(R18:R19)</f>
        <v>1056928</v>
      </c>
      <c r="S20" s="49">
        <v>377212.44</v>
      </c>
    </row>
    <row r="21" spans="1:19" ht="15">
      <c r="A21" s="3" t="s">
        <v>33</v>
      </c>
      <c r="B21" s="39" t="s">
        <v>54</v>
      </c>
      <c r="C21" s="44">
        <v>11061.75</v>
      </c>
      <c r="D21" s="41">
        <v>0</v>
      </c>
      <c r="E21" s="14">
        <v>0</v>
      </c>
      <c r="F21" s="14">
        <v>0</v>
      </c>
      <c r="G21" s="14"/>
      <c r="H21" s="14">
        <f t="shared" si="0"/>
        <v>0</v>
      </c>
      <c r="I21" s="14">
        <f t="shared" si="1"/>
        <v>0</v>
      </c>
      <c r="J21" s="14"/>
      <c r="K21" s="14">
        <f t="shared" si="2"/>
        <v>0</v>
      </c>
      <c r="L21" s="14">
        <f t="shared" si="3"/>
        <v>-11061.75</v>
      </c>
      <c r="M21" s="15">
        <f t="shared" si="4"/>
        <v>-1</v>
      </c>
      <c r="N21" s="3"/>
      <c r="R21" s="48"/>
      <c r="S21" s="49">
        <v>13980</v>
      </c>
    </row>
    <row r="22" spans="1:19" ht="15">
      <c r="A22" s="3" t="s">
        <v>34</v>
      </c>
      <c r="B22" s="40" t="s">
        <v>61</v>
      </c>
      <c r="C22" s="44">
        <v>428668.54</v>
      </c>
      <c r="D22" s="41">
        <v>140984.14</v>
      </c>
      <c r="E22" s="14">
        <v>48227.05</v>
      </c>
      <c r="F22" s="14">
        <v>72110.06</v>
      </c>
      <c r="G22" s="14">
        <v>115891.19</v>
      </c>
      <c r="H22" s="14">
        <f t="shared" si="0"/>
        <v>377212.44</v>
      </c>
      <c r="I22" s="14">
        <f t="shared" si="1"/>
        <v>377212.44</v>
      </c>
      <c r="J22" s="14"/>
      <c r="K22" s="14">
        <f t="shared" si="2"/>
        <v>377212.44</v>
      </c>
      <c r="L22" s="14">
        <f t="shared" si="3"/>
        <v>-51456.09999999998</v>
      </c>
      <c r="M22" s="15">
        <f t="shared" si="4"/>
        <v>-0.1200370337417343</v>
      </c>
      <c r="N22" s="17"/>
      <c r="R22" s="46"/>
      <c r="S22" s="49">
        <f>SUM(S17:S21)</f>
        <v>3848575.02</v>
      </c>
    </row>
    <row r="23" spans="1:19" ht="15">
      <c r="A23" s="3" t="s">
        <v>35</v>
      </c>
      <c r="B23" s="39" t="s">
        <v>55</v>
      </c>
      <c r="C23" s="44">
        <v>525000</v>
      </c>
      <c r="D23" s="41">
        <v>45374.3</v>
      </c>
      <c r="E23" s="14">
        <v>32409.78</v>
      </c>
      <c r="F23" s="14">
        <v>37498.67</v>
      </c>
      <c r="G23" s="14">
        <v>38577.31</v>
      </c>
      <c r="H23" s="14">
        <f t="shared" si="0"/>
        <v>153860.06</v>
      </c>
      <c r="I23" s="14">
        <f t="shared" si="1"/>
        <v>153860.06</v>
      </c>
      <c r="J23" s="14"/>
      <c r="K23" s="14">
        <f t="shared" si="2"/>
        <v>153860.06</v>
      </c>
      <c r="L23" s="14">
        <f t="shared" si="3"/>
        <v>-371139.94</v>
      </c>
      <c r="M23" s="15">
        <f t="shared" si="4"/>
        <v>-0.7069332190476191</v>
      </c>
      <c r="N23" s="18"/>
      <c r="R23" s="46"/>
      <c r="S23" s="49"/>
    </row>
    <row r="24" spans="1:19" ht="15">
      <c r="A24" s="3" t="s">
        <v>36</v>
      </c>
      <c r="B24" s="40" t="s">
        <v>56</v>
      </c>
      <c r="C24" s="44">
        <v>525</v>
      </c>
      <c r="D24" s="42">
        <v>0</v>
      </c>
      <c r="E24" s="14">
        <v>0</v>
      </c>
      <c r="F24" s="14">
        <v>0</v>
      </c>
      <c r="G24" s="14">
        <v>0</v>
      </c>
      <c r="H24" s="14">
        <f t="shared" si="0"/>
        <v>0</v>
      </c>
      <c r="I24" s="19">
        <f>H24</f>
        <v>0</v>
      </c>
      <c r="J24" s="14"/>
      <c r="K24" s="19">
        <f t="shared" si="2"/>
        <v>0</v>
      </c>
      <c r="L24" s="14">
        <f t="shared" si="3"/>
        <v>-525</v>
      </c>
      <c r="M24" s="15">
        <f t="shared" si="4"/>
        <v>-1</v>
      </c>
      <c r="N24" s="3"/>
      <c r="R24" s="46">
        <v>1236577.2</v>
      </c>
      <c r="S24" s="49"/>
    </row>
    <row r="25" spans="1:19" ht="15">
      <c r="A25" s="3" t="s">
        <v>37</v>
      </c>
      <c r="B25" s="40" t="s">
        <v>57</v>
      </c>
      <c r="C25" s="44">
        <v>5915.44</v>
      </c>
      <c r="D25" s="41">
        <v>0</v>
      </c>
      <c r="E25" s="14">
        <v>5880</v>
      </c>
      <c r="F25" s="14">
        <v>7000</v>
      </c>
      <c r="G25" s="14">
        <v>1100</v>
      </c>
      <c r="H25" s="14">
        <f t="shared" si="0"/>
        <v>13980</v>
      </c>
      <c r="I25" s="14">
        <f t="shared" si="1"/>
        <v>13980</v>
      </c>
      <c r="J25" s="14"/>
      <c r="K25" s="14">
        <f t="shared" si="2"/>
        <v>13980</v>
      </c>
      <c r="L25" s="14">
        <f t="shared" si="3"/>
        <v>8064.56</v>
      </c>
      <c r="M25" s="15">
        <f t="shared" si="4"/>
        <v>1.3633068715091357</v>
      </c>
      <c r="N25" s="3"/>
      <c r="R25" s="46">
        <v>737800</v>
      </c>
      <c r="S25" s="49"/>
    </row>
    <row r="26" spans="1:19" ht="15">
      <c r="A26" s="3" t="s">
        <v>38</v>
      </c>
      <c r="B26" s="40" t="s">
        <v>58</v>
      </c>
      <c r="C26" s="44">
        <v>105000</v>
      </c>
      <c r="D26" s="42">
        <v>0</v>
      </c>
      <c r="E26" s="14">
        <v>0</v>
      </c>
      <c r="F26" s="14"/>
      <c r="G26" s="14"/>
      <c r="H26" s="14">
        <f t="shared" si="0"/>
        <v>0</v>
      </c>
      <c r="I26" s="19">
        <f>H26</f>
        <v>0</v>
      </c>
      <c r="J26" s="14"/>
      <c r="K26" s="14"/>
      <c r="L26" s="14">
        <f t="shared" si="3"/>
        <v>-105000</v>
      </c>
      <c r="M26" s="15">
        <f t="shared" si="4"/>
        <v>-1</v>
      </c>
      <c r="N26" s="3"/>
      <c r="R26" s="46">
        <v>663200</v>
      </c>
      <c r="S26" s="49">
        <v>291</v>
      </c>
    </row>
    <row r="27" spans="1:19" ht="15">
      <c r="A27" s="3" t="s">
        <v>39</v>
      </c>
      <c r="B27" s="40" t="s">
        <v>59</v>
      </c>
      <c r="C27" s="44">
        <v>262.5</v>
      </c>
      <c r="D27" s="42">
        <v>0</v>
      </c>
      <c r="E27" s="14">
        <v>0</v>
      </c>
      <c r="F27" s="14"/>
      <c r="G27" s="14"/>
      <c r="H27" s="14">
        <f t="shared" si="0"/>
        <v>0</v>
      </c>
      <c r="I27" s="19">
        <f>H27</f>
        <v>0</v>
      </c>
      <c r="J27" s="14"/>
      <c r="K27" s="14">
        <f t="shared" si="2"/>
        <v>0</v>
      </c>
      <c r="L27" s="14">
        <f t="shared" si="3"/>
        <v>-262.5</v>
      </c>
      <c r="M27" s="15">
        <f t="shared" si="4"/>
        <v>-1</v>
      </c>
      <c r="N27" s="3"/>
      <c r="R27" s="46">
        <v>661500</v>
      </c>
      <c r="S27" s="49"/>
    </row>
    <row r="28" spans="1:19" ht="15">
      <c r="A28" s="3"/>
      <c r="B28" s="40"/>
      <c r="C28" s="45"/>
      <c r="D28" s="41"/>
      <c r="E28" s="14"/>
      <c r="F28" s="14"/>
      <c r="G28" s="14"/>
      <c r="H28" s="14"/>
      <c r="I28" s="14"/>
      <c r="J28" s="14"/>
      <c r="K28" s="14"/>
      <c r="L28" s="14"/>
      <c r="M28" s="15"/>
      <c r="N28" s="3"/>
      <c r="R28" s="46">
        <v>130000</v>
      </c>
      <c r="S28" s="49"/>
    </row>
    <row r="29" spans="1:19" ht="15">
      <c r="A29" s="20" t="s">
        <v>44</v>
      </c>
      <c r="B29" s="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3"/>
      <c r="R29" s="49">
        <v>101000</v>
      </c>
      <c r="S29" s="49"/>
    </row>
    <row r="30" spans="1:19" ht="15">
      <c r="A30" s="20"/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3"/>
      <c r="R30" s="49">
        <v>212989.5</v>
      </c>
      <c r="S30" s="49"/>
    </row>
    <row r="31" spans="1:19" ht="15">
      <c r="A31" s="21" t="s">
        <v>62</v>
      </c>
      <c r="B31" s="3" t="s">
        <v>60</v>
      </c>
      <c r="C31" s="14">
        <v>4735865.09</v>
      </c>
      <c r="D31" s="14">
        <v>3586438.2</v>
      </c>
      <c r="E31" s="14">
        <v>652689.5</v>
      </c>
      <c r="F31" s="14">
        <v>622473</v>
      </c>
      <c r="G31" s="14">
        <v>903894</v>
      </c>
      <c r="H31" s="14">
        <f t="shared" si="0"/>
        <v>5765494.7</v>
      </c>
      <c r="I31" s="19">
        <v>0</v>
      </c>
      <c r="J31" s="14">
        <f>H31</f>
        <v>5765494.7</v>
      </c>
      <c r="K31" s="14">
        <f>-I31+J31</f>
        <v>5765494.7</v>
      </c>
      <c r="L31" s="14">
        <f>H31-C31</f>
        <v>1029629.6100000003</v>
      </c>
      <c r="M31" s="15">
        <f t="shared" si="4"/>
        <v>0.2174110939465128</v>
      </c>
      <c r="N31" s="3"/>
      <c r="R31" s="49">
        <v>90400</v>
      </c>
      <c r="S31" s="49"/>
    </row>
    <row r="32" spans="1:19" ht="15">
      <c r="A32" s="3"/>
      <c r="B32" s="3"/>
      <c r="C32" s="14"/>
      <c r="D32" s="14"/>
      <c r="E32" s="14"/>
      <c r="F32" s="14"/>
      <c r="G32" s="14"/>
      <c r="H32" s="19"/>
      <c r="I32" s="19"/>
      <c r="J32" s="14"/>
      <c r="K32" s="14"/>
      <c r="L32" s="14"/>
      <c r="M32" s="15"/>
      <c r="N32" s="3"/>
      <c r="R32" s="49">
        <v>154700</v>
      </c>
      <c r="S32" s="49"/>
    </row>
    <row r="33" spans="1:19" ht="15.75" thickBot="1">
      <c r="A33" s="22" t="s">
        <v>19</v>
      </c>
      <c r="B33" s="23"/>
      <c r="C33" s="24">
        <f aca="true" t="shared" si="5" ref="C33:M33">SUM(C19:C32)</f>
        <v>8285851.57</v>
      </c>
      <c r="D33" s="24">
        <f t="shared" si="5"/>
        <v>4583683.050000001</v>
      </c>
      <c r="E33" s="24">
        <f t="shared" si="5"/>
        <v>1734274.28</v>
      </c>
      <c r="F33" s="24">
        <f t="shared" si="5"/>
        <v>1331959.04</v>
      </c>
      <c r="G33" s="24">
        <f t="shared" si="5"/>
        <v>1964153.35</v>
      </c>
      <c r="H33" s="24">
        <f t="shared" si="5"/>
        <v>9614069.719999999</v>
      </c>
      <c r="I33" s="24">
        <f t="shared" si="5"/>
        <v>3848575.0199999996</v>
      </c>
      <c r="J33" s="24">
        <f t="shared" si="5"/>
        <v>5765494.7</v>
      </c>
      <c r="K33" s="24">
        <f t="shared" si="5"/>
        <v>9614069.719999999</v>
      </c>
      <c r="L33" s="24">
        <f t="shared" si="5"/>
        <v>1328218.15</v>
      </c>
      <c r="M33" s="24">
        <f t="shared" si="5"/>
        <v>-1.7882750897324222</v>
      </c>
      <c r="N33" s="38"/>
      <c r="R33" s="49">
        <v>69250</v>
      </c>
      <c r="S33" s="49"/>
    </row>
    <row r="34" spans="1:19" ht="15.75" thickTop="1">
      <c r="A34" s="25"/>
      <c r="B34" s="26"/>
      <c r="C34" s="27"/>
      <c r="D34" s="27"/>
      <c r="E34" s="27"/>
      <c r="F34" s="27"/>
      <c r="G34" s="27"/>
      <c r="H34" s="28"/>
      <c r="I34" s="28"/>
      <c r="J34" s="28"/>
      <c r="K34" s="28"/>
      <c r="L34" s="27"/>
      <c r="M34" s="29"/>
      <c r="N34" s="26"/>
      <c r="R34" s="49">
        <v>321900</v>
      </c>
      <c r="S34" s="49"/>
    </row>
    <row r="35" spans="1:19" ht="15">
      <c r="A35" s="30"/>
      <c r="B35" s="53" t="s">
        <v>26</v>
      </c>
      <c r="C35" s="53"/>
      <c r="D35" s="32"/>
      <c r="E35" s="32"/>
      <c r="F35" s="30"/>
      <c r="G35" s="30"/>
      <c r="H35" s="30"/>
      <c r="I35" s="31"/>
      <c r="J35" s="30"/>
      <c r="K35" s="53" t="s">
        <v>28</v>
      </c>
      <c r="L35" s="53"/>
      <c r="M35" s="30"/>
      <c r="N35" s="30"/>
      <c r="R35" s="49">
        <v>329250</v>
      </c>
      <c r="S35" s="49"/>
    </row>
    <row r="36" spans="1:19" ht="15">
      <c r="A36" s="30"/>
      <c r="B36" s="30"/>
      <c r="C36" s="30"/>
      <c r="D36" s="30"/>
      <c r="E36" s="30"/>
      <c r="F36" s="30"/>
      <c r="G36" s="30"/>
      <c r="H36" s="30"/>
      <c r="I36" s="32"/>
      <c r="J36" s="30"/>
      <c r="K36" s="30"/>
      <c r="L36" s="30"/>
      <c r="M36" s="30"/>
      <c r="N36" s="30"/>
      <c r="Q36" t="s">
        <v>71</v>
      </c>
      <c r="R36" s="52">
        <f>SUM(R24:R35)</f>
        <v>4708566.7</v>
      </c>
      <c r="S36" s="49"/>
    </row>
    <row r="37" spans="1:19" ht="15">
      <c r="A37" s="30"/>
      <c r="B37" s="30"/>
      <c r="C37" s="30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0"/>
      <c r="R37" s="49"/>
      <c r="S37" s="49"/>
    </row>
    <row r="38" spans="1:19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R38" s="49"/>
      <c r="S38" s="49"/>
    </row>
    <row r="39" spans="1:19" ht="15">
      <c r="A39" s="30"/>
      <c r="B39" s="33" t="s">
        <v>27</v>
      </c>
      <c r="C39" s="30"/>
      <c r="D39" s="30"/>
      <c r="E39" s="30"/>
      <c r="F39" s="30"/>
      <c r="G39" s="30"/>
      <c r="H39" s="30"/>
      <c r="I39" s="30"/>
      <c r="J39" s="30"/>
      <c r="K39" s="33" t="s">
        <v>63</v>
      </c>
      <c r="L39" s="30"/>
      <c r="M39" s="30"/>
      <c r="N39" s="37">
        <v>43473</v>
      </c>
      <c r="R39" s="49"/>
      <c r="S39" s="49"/>
    </row>
    <row r="40" spans="1:19" ht="15">
      <c r="A40" s="30"/>
      <c r="B40" s="30" t="s">
        <v>29</v>
      </c>
      <c r="C40" s="30"/>
      <c r="D40" s="30"/>
      <c r="E40" s="30"/>
      <c r="F40" s="30"/>
      <c r="G40" s="30"/>
      <c r="H40" s="30"/>
      <c r="I40" s="30"/>
      <c r="J40" s="30"/>
      <c r="K40" s="30" t="s">
        <v>64</v>
      </c>
      <c r="L40" s="30"/>
      <c r="M40" s="30"/>
      <c r="N40" s="30" t="s">
        <v>68</v>
      </c>
      <c r="Q40" t="s">
        <v>72</v>
      </c>
      <c r="R40" s="52">
        <f>R20+R36</f>
        <v>5765494.7</v>
      </c>
      <c r="S40" s="49"/>
    </row>
    <row r="41" spans="1:19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R41" s="49"/>
      <c r="S41" s="49"/>
    </row>
    <row r="42" spans="1:19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R42" s="49"/>
      <c r="S42" s="49"/>
    </row>
    <row r="43" spans="1:19" ht="15">
      <c r="A43" s="30"/>
      <c r="B43" s="30"/>
      <c r="C43" s="31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R43" s="49"/>
      <c r="S43" s="49"/>
    </row>
    <row r="44" spans="1:19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R44" s="49"/>
      <c r="S44" s="49"/>
    </row>
    <row r="45" spans="1:19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R45" s="49"/>
      <c r="S45" s="49"/>
    </row>
    <row r="46" spans="1:14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</sheetData>
  <sheetProtection/>
  <mergeCells count="9">
    <mergeCell ref="B35:C35"/>
    <mergeCell ref="K35:L35"/>
    <mergeCell ref="B12:B13"/>
    <mergeCell ref="A2:N2"/>
    <mergeCell ref="A3:N3"/>
    <mergeCell ref="A4:N4"/>
    <mergeCell ref="D11:H11"/>
    <mergeCell ref="I11:K11"/>
    <mergeCell ref="L11:M11"/>
  </mergeCells>
  <printOptions horizontalCentered="1"/>
  <pageMargins left="0.25" right="0.25" top="0.5" bottom="0.5" header="0.3" footer="0.3"/>
  <pageSetup orientation="landscape" paperSize="15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D51"/>
  <sheetViews>
    <sheetView zoomScale="90" zoomScaleNormal="90" zoomScalePageLayoutView="0" workbookViewId="0" topLeftCell="A13">
      <selection activeCell="A3" sqref="A3:N3"/>
    </sheetView>
  </sheetViews>
  <sheetFormatPr defaultColWidth="9.140625" defaultRowHeight="15"/>
  <cols>
    <col min="1" max="1" width="24.140625" style="0" customWidth="1"/>
    <col min="2" max="2" width="12.28125" style="0" customWidth="1"/>
    <col min="3" max="3" width="12.57421875" style="0" customWidth="1"/>
    <col min="4" max="4" width="12.00390625" style="0" customWidth="1"/>
    <col min="5" max="5" width="12.140625" style="0" customWidth="1"/>
    <col min="6" max="6" width="12.28125" style="0" customWidth="1"/>
    <col min="7" max="7" width="8.8515625" style="0" customWidth="1"/>
    <col min="8" max="8" width="12.421875" style="0" customWidth="1"/>
    <col min="9" max="9" width="13.421875" style="0" customWidth="1"/>
    <col min="10" max="10" width="12.421875" style="0" customWidth="1"/>
    <col min="11" max="11" width="13.00390625" style="0" customWidth="1"/>
    <col min="12" max="12" width="12.28125" style="0" customWidth="1"/>
    <col min="13" max="13" width="9.140625" style="0" customWidth="1"/>
    <col min="14" max="14" width="13.28125" style="0" customWidth="1"/>
    <col min="18" max="18" width="15.8515625" style="0" customWidth="1"/>
  </cols>
  <sheetData>
    <row r="1" ht="15">
      <c r="N1" s="36"/>
    </row>
    <row r="2" spans="1:14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6" t="s">
        <v>25</v>
      </c>
    </row>
    <row r="6" spans="1:14" ht="15.75">
      <c r="A6" s="2" t="s">
        <v>2</v>
      </c>
      <c r="B6" s="35" t="s">
        <v>42</v>
      </c>
      <c r="C6" s="3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 t="s">
        <v>3</v>
      </c>
      <c r="B7" s="35" t="s">
        <v>43</v>
      </c>
      <c r="C7" s="35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2" t="s">
        <v>4</v>
      </c>
      <c r="B8" s="35" t="s">
        <v>30</v>
      </c>
      <c r="C8" s="35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2" t="s">
        <v>5</v>
      </c>
      <c r="B9" s="35" t="s">
        <v>41</v>
      </c>
      <c r="C9" s="35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6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thickBot="1">
      <c r="A11" s="4"/>
      <c r="B11" s="4"/>
      <c r="C11" s="4"/>
      <c r="D11" s="56" t="s">
        <v>12</v>
      </c>
      <c r="E11" s="57"/>
      <c r="F11" s="57"/>
      <c r="G11" s="57"/>
      <c r="H11" s="58"/>
      <c r="I11" s="56" t="s">
        <v>14</v>
      </c>
      <c r="J11" s="57"/>
      <c r="K11" s="57"/>
      <c r="L11" s="59" t="s">
        <v>18</v>
      </c>
      <c r="M11" s="60"/>
      <c r="N11" s="4"/>
    </row>
    <row r="12" spans="1:14" ht="15">
      <c r="A12" s="5" t="s">
        <v>6</v>
      </c>
      <c r="B12" s="54" t="s">
        <v>8</v>
      </c>
      <c r="C12" s="5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5">
      <c r="A13" s="5" t="s">
        <v>7</v>
      </c>
      <c r="B13" s="54"/>
      <c r="C13" s="5" t="s">
        <v>10</v>
      </c>
      <c r="D13" s="7" t="s">
        <v>49</v>
      </c>
      <c r="E13" s="7" t="s">
        <v>47</v>
      </c>
      <c r="F13" s="7" t="s">
        <v>45</v>
      </c>
      <c r="G13" s="7" t="s">
        <v>48</v>
      </c>
      <c r="H13" s="6"/>
      <c r="I13" s="5" t="s">
        <v>51</v>
      </c>
      <c r="J13" s="5" t="s">
        <v>20</v>
      </c>
      <c r="K13" s="6"/>
      <c r="L13" s="6"/>
      <c r="M13" s="6"/>
      <c r="N13" s="5" t="s">
        <v>24</v>
      </c>
    </row>
    <row r="14" spans="1:14" ht="15.75" thickBot="1">
      <c r="A14" s="6"/>
      <c r="B14" s="6"/>
      <c r="C14" s="5" t="s">
        <v>11</v>
      </c>
      <c r="D14" s="5" t="s">
        <v>46</v>
      </c>
      <c r="E14" s="5" t="s">
        <v>46</v>
      </c>
      <c r="F14" s="8" t="s">
        <v>46</v>
      </c>
      <c r="G14" s="5" t="s">
        <v>46</v>
      </c>
      <c r="H14" s="5" t="s">
        <v>19</v>
      </c>
      <c r="I14" s="8" t="s">
        <v>50</v>
      </c>
      <c r="J14" s="5" t="s">
        <v>21</v>
      </c>
      <c r="K14" s="5" t="s">
        <v>19</v>
      </c>
      <c r="L14" s="5" t="s">
        <v>22</v>
      </c>
      <c r="M14" s="8" t="s">
        <v>23</v>
      </c>
      <c r="N14" s="6"/>
    </row>
    <row r="15" spans="1:14" ht="15.75" thickBo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 t="s">
        <v>13</v>
      </c>
      <c r="I15" s="9">
        <v>9</v>
      </c>
      <c r="J15" s="9">
        <v>10</v>
      </c>
      <c r="K15" s="9" t="s">
        <v>15</v>
      </c>
      <c r="L15" s="9" t="s">
        <v>16</v>
      </c>
      <c r="M15" s="9" t="s">
        <v>17</v>
      </c>
      <c r="N15" s="9">
        <v>14</v>
      </c>
    </row>
    <row r="16" spans="1:18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R16" s="46"/>
    </row>
    <row r="17" spans="1:18" ht="15">
      <c r="A17" s="11" t="s">
        <v>40</v>
      </c>
      <c r="B17" s="12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R17" s="46"/>
    </row>
    <row r="18" spans="1:18" ht="15">
      <c r="A18" s="11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R18" s="46"/>
    </row>
    <row r="19" spans="1:30" ht="15" customHeight="1">
      <c r="A19" s="3" t="s">
        <v>31</v>
      </c>
      <c r="B19" s="39" t="s">
        <v>52</v>
      </c>
      <c r="C19" s="43">
        <v>2205383.25</v>
      </c>
      <c r="D19" s="41">
        <v>708586.41</v>
      </c>
      <c r="E19" s="14">
        <v>827619.95</v>
      </c>
      <c r="F19" s="14">
        <v>408857.41</v>
      </c>
      <c r="G19" s="14"/>
      <c r="H19" s="14">
        <f>SUM(D19:G19)</f>
        <v>1945063.7699999998</v>
      </c>
      <c r="I19" s="14">
        <f>H19</f>
        <v>1945063.7699999998</v>
      </c>
      <c r="J19" s="14"/>
      <c r="K19" s="14">
        <f>I19</f>
        <v>1945063.7699999998</v>
      </c>
      <c r="L19" s="14">
        <f>H19-C19</f>
        <v>-260319.4800000002</v>
      </c>
      <c r="M19" s="15">
        <f>L19/C19</f>
        <v>-0.11803820492424626</v>
      </c>
      <c r="N19" s="16"/>
      <c r="O19" s="1"/>
      <c r="P19" s="1"/>
      <c r="Q19" s="1"/>
      <c r="R19" s="4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8" ht="15">
      <c r="A20" s="3" t="s">
        <v>32</v>
      </c>
      <c r="B20" s="39" t="s">
        <v>53</v>
      </c>
      <c r="C20" s="44">
        <v>268170</v>
      </c>
      <c r="D20" s="41">
        <v>102300</v>
      </c>
      <c r="E20" s="14">
        <v>167448</v>
      </c>
      <c r="F20" s="14">
        <v>184019.9</v>
      </c>
      <c r="G20" s="14"/>
      <c r="H20" s="14">
        <f aca="true" t="shared" si="0" ref="H20:H31">SUM(D20:G20)</f>
        <v>453767.9</v>
      </c>
      <c r="I20" s="14">
        <f aca="true" t="shared" si="1" ref="I20:I25">H20</f>
        <v>453767.9</v>
      </c>
      <c r="J20" s="14"/>
      <c r="K20" s="14">
        <f aca="true" t="shared" si="2" ref="K20:K27">I20</f>
        <v>453767.9</v>
      </c>
      <c r="L20" s="14">
        <f aca="true" t="shared" si="3" ref="L20:L27">H20-C20</f>
        <v>185597.90000000002</v>
      </c>
      <c r="M20" s="15">
        <f aca="true" t="shared" si="4" ref="M20:M31">L20/C20</f>
        <v>0.6920904650035427</v>
      </c>
      <c r="N20" s="34"/>
      <c r="R20" s="48"/>
    </row>
    <row r="21" spans="1:18" ht="15">
      <c r="A21" s="3" t="s">
        <v>33</v>
      </c>
      <c r="B21" s="39" t="s">
        <v>54</v>
      </c>
      <c r="C21" s="44">
        <v>11061.75</v>
      </c>
      <c r="D21" s="41">
        <v>0</v>
      </c>
      <c r="E21" s="14">
        <v>0</v>
      </c>
      <c r="F21" s="14">
        <v>0</v>
      </c>
      <c r="G21" s="14"/>
      <c r="H21" s="14">
        <f t="shared" si="0"/>
        <v>0</v>
      </c>
      <c r="I21" s="14">
        <f t="shared" si="1"/>
        <v>0</v>
      </c>
      <c r="J21" s="14"/>
      <c r="K21" s="14">
        <f t="shared" si="2"/>
        <v>0</v>
      </c>
      <c r="L21" s="14">
        <f t="shared" si="3"/>
        <v>-11061.75</v>
      </c>
      <c r="M21" s="15">
        <f t="shared" si="4"/>
        <v>-1</v>
      </c>
      <c r="N21" s="3"/>
      <c r="R21" s="48"/>
    </row>
    <row r="22" spans="1:18" ht="15">
      <c r="A22" s="3" t="s">
        <v>34</v>
      </c>
      <c r="B22" s="40" t="s">
        <v>61</v>
      </c>
      <c r="C22" s="44">
        <v>428668.54</v>
      </c>
      <c r="D22" s="41">
        <v>140984.14</v>
      </c>
      <c r="E22" s="14">
        <v>48227.05</v>
      </c>
      <c r="F22" s="14">
        <v>72110.06</v>
      </c>
      <c r="G22" s="14"/>
      <c r="H22" s="14">
        <f t="shared" si="0"/>
        <v>261321.25</v>
      </c>
      <c r="I22" s="14">
        <f t="shared" si="1"/>
        <v>261321.25</v>
      </c>
      <c r="J22" s="14"/>
      <c r="K22" s="14">
        <f t="shared" si="2"/>
        <v>261321.25</v>
      </c>
      <c r="L22" s="14">
        <f t="shared" si="3"/>
        <v>-167347.28999999998</v>
      </c>
      <c r="M22" s="15">
        <f t="shared" si="4"/>
        <v>-0.3903885505570341</v>
      </c>
      <c r="N22" s="17"/>
      <c r="R22" s="46"/>
    </row>
    <row r="23" spans="1:18" ht="15">
      <c r="A23" s="3" t="s">
        <v>35</v>
      </c>
      <c r="B23" s="39" t="s">
        <v>55</v>
      </c>
      <c r="C23" s="44">
        <v>525000</v>
      </c>
      <c r="D23" s="41">
        <v>45374.3</v>
      </c>
      <c r="E23" s="14">
        <v>32409.78</v>
      </c>
      <c r="F23" s="14">
        <v>37498.67</v>
      </c>
      <c r="G23" s="14"/>
      <c r="H23" s="14">
        <f t="shared" si="0"/>
        <v>115282.75</v>
      </c>
      <c r="I23" s="14">
        <f t="shared" si="1"/>
        <v>115282.75</v>
      </c>
      <c r="J23" s="14"/>
      <c r="K23" s="14">
        <f t="shared" si="2"/>
        <v>115282.75</v>
      </c>
      <c r="L23" s="14">
        <f t="shared" si="3"/>
        <v>-409717.25</v>
      </c>
      <c r="M23" s="15">
        <f t="shared" si="4"/>
        <v>-0.7804138095238096</v>
      </c>
      <c r="N23" s="18"/>
      <c r="R23" s="46"/>
    </row>
    <row r="24" spans="1:18" ht="15">
      <c r="A24" s="3" t="s">
        <v>36</v>
      </c>
      <c r="B24" s="40" t="s">
        <v>56</v>
      </c>
      <c r="C24" s="44">
        <v>525</v>
      </c>
      <c r="D24" s="42">
        <v>0</v>
      </c>
      <c r="E24" s="14">
        <v>0</v>
      </c>
      <c r="F24" s="14">
        <v>0</v>
      </c>
      <c r="G24" s="14"/>
      <c r="H24" s="14">
        <f t="shared" si="0"/>
        <v>0</v>
      </c>
      <c r="I24" s="19">
        <f>H24</f>
        <v>0</v>
      </c>
      <c r="J24" s="14"/>
      <c r="K24" s="19">
        <f t="shared" si="2"/>
        <v>0</v>
      </c>
      <c r="L24" s="14">
        <f t="shared" si="3"/>
        <v>-525</v>
      </c>
      <c r="M24" s="15">
        <f t="shared" si="4"/>
        <v>-1</v>
      </c>
      <c r="N24" s="3"/>
      <c r="R24" s="46"/>
    </row>
    <row r="25" spans="1:18" ht="15">
      <c r="A25" s="3" t="s">
        <v>37</v>
      </c>
      <c r="B25" s="40" t="s">
        <v>57</v>
      </c>
      <c r="C25" s="44">
        <v>5915.44</v>
      </c>
      <c r="D25" s="41">
        <v>0</v>
      </c>
      <c r="E25" s="14">
        <v>5880</v>
      </c>
      <c r="F25" s="14">
        <v>7000</v>
      </c>
      <c r="G25" s="14"/>
      <c r="H25" s="14">
        <f t="shared" si="0"/>
        <v>12880</v>
      </c>
      <c r="I25" s="14">
        <f t="shared" si="1"/>
        <v>12880</v>
      </c>
      <c r="J25" s="14"/>
      <c r="K25" s="14">
        <f t="shared" si="2"/>
        <v>12880</v>
      </c>
      <c r="L25" s="14">
        <f t="shared" si="3"/>
        <v>6964.56</v>
      </c>
      <c r="M25" s="15">
        <f t="shared" si="4"/>
        <v>1.177352825825298</v>
      </c>
      <c r="N25" s="3"/>
      <c r="R25" s="46"/>
    </row>
    <row r="26" spans="1:18" ht="15">
      <c r="A26" s="3" t="s">
        <v>38</v>
      </c>
      <c r="B26" s="40" t="s">
        <v>58</v>
      </c>
      <c r="C26" s="44">
        <v>105000</v>
      </c>
      <c r="D26" s="42">
        <v>0</v>
      </c>
      <c r="E26" s="14">
        <v>0</v>
      </c>
      <c r="F26" s="14"/>
      <c r="G26" s="14"/>
      <c r="H26" s="14">
        <f t="shared" si="0"/>
        <v>0</v>
      </c>
      <c r="I26" s="19">
        <f>H26</f>
        <v>0</v>
      </c>
      <c r="J26" s="14"/>
      <c r="K26" s="14"/>
      <c r="L26" s="14">
        <f t="shared" si="3"/>
        <v>-105000</v>
      </c>
      <c r="M26" s="15">
        <f t="shared" si="4"/>
        <v>-1</v>
      </c>
      <c r="N26" s="3"/>
      <c r="R26" s="46"/>
    </row>
    <row r="27" spans="1:18" ht="15">
      <c r="A27" s="3" t="s">
        <v>39</v>
      </c>
      <c r="B27" s="40" t="s">
        <v>59</v>
      </c>
      <c r="C27" s="44">
        <v>262.5</v>
      </c>
      <c r="D27" s="42">
        <v>0</v>
      </c>
      <c r="E27" s="14">
        <v>0</v>
      </c>
      <c r="F27" s="14"/>
      <c r="G27" s="14"/>
      <c r="H27" s="14">
        <f t="shared" si="0"/>
        <v>0</v>
      </c>
      <c r="I27" s="19">
        <f>H27</f>
        <v>0</v>
      </c>
      <c r="J27" s="14"/>
      <c r="K27" s="14">
        <f t="shared" si="2"/>
        <v>0</v>
      </c>
      <c r="L27" s="14">
        <f t="shared" si="3"/>
        <v>-262.5</v>
      </c>
      <c r="M27" s="15">
        <f t="shared" si="4"/>
        <v>-1</v>
      </c>
      <c r="N27" s="3"/>
      <c r="R27" s="46"/>
    </row>
    <row r="28" spans="1:18" ht="15">
      <c r="A28" s="3"/>
      <c r="B28" s="40"/>
      <c r="C28" s="45"/>
      <c r="D28" s="41"/>
      <c r="E28" s="14"/>
      <c r="F28" s="14"/>
      <c r="G28" s="14"/>
      <c r="H28" s="14"/>
      <c r="I28" s="14"/>
      <c r="J28" s="14"/>
      <c r="K28" s="14"/>
      <c r="L28" s="14"/>
      <c r="M28" s="15"/>
      <c r="N28" s="3"/>
      <c r="R28" s="46"/>
    </row>
    <row r="29" spans="1:14" ht="15">
      <c r="A29" s="20" t="s">
        <v>44</v>
      </c>
      <c r="B29" s="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3"/>
    </row>
    <row r="30" spans="1:14" ht="15">
      <c r="A30" s="20"/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3"/>
    </row>
    <row r="31" spans="1:14" ht="15">
      <c r="A31" s="21" t="s">
        <v>62</v>
      </c>
      <c r="B31" s="3" t="s">
        <v>60</v>
      </c>
      <c r="C31" s="14">
        <v>4735865.09</v>
      </c>
      <c r="D31" s="14">
        <v>3586438.2</v>
      </c>
      <c r="E31" s="14">
        <v>652689.5</v>
      </c>
      <c r="F31" s="14">
        <v>622473</v>
      </c>
      <c r="G31" s="14"/>
      <c r="H31" s="14">
        <f t="shared" si="0"/>
        <v>4861600.7</v>
      </c>
      <c r="I31" s="19">
        <v>0</v>
      </c>
      <c r="J31" s="14">
        <f>H31</f>
        <v>4861600.7</v>
      </c>
      <c r="K31" s="14">
        <f>-I31+J31</f>
        <v>4861600.7</v>
      </c>
      <c r="L31" s="14">
        <f>H31-C31</f>
        <v>125735.61000000034</v>
      </c>
      <c r="M31" s="15">
        <f t="shared" si="4"/>
        <v>0.026549660433844904</v>
      </c>
      <c r="N31" s="3"/>
    </row>
    <row r="32" spans="1:14" ht="15">
      <c r="A32" s="3"/>
      <c r="B32" s="3"/>
      <c r="C32" s="14"/>
      <c r="D32" s="14"/>
      <c r="E32" s="14"/>
      <c r="F32" s="14"/>
      <c r="G32" s="14"/>
      <c r="H32" s="19"/>
      <c r="I32" s="19"/>
      <c r="J32" s="14"/>
      <c r="K32" s="14"/>
      <c r="L32" s="14"/>
      <c r="M32" s="15"/>
      <c r="N32" s="3"/>
    </row>
    <row r="33" spans="1:14" ht="15.75" thickBot="1">
      <c r="A33" s="22" t="s">
        <v>19</v>
      </c>
      <c r="B33" s="23"/>
      <c r="C33" s="24">
        <f aca="true" t="shared" si="5" ref="C33:M33">SUM(C19:C32)</f>
        <v>8285851.57</v>
      </c>
      <c r="D33" s="24">
        <f t="shared" si="5"/>
        <v>4583683.050000001</v>
      </c>
      <c r="E33" s="24">
        <f t="shared" si="5"/>
        <v>1734274.28</v>
      </c>
      <c r="F33" s="24">
        <f t="shared" si="5"/>
        <v>1331959.04</v>
      </c>
      <c r="G33" s="24">
        <f t="shared" si="5"/>
        <v>0</v>
      </c>
      <c r="H33" s="24">
        <f t="shared" si="5"/>
        <v>7649916.37</v>
      </c>
      <c r="I33" s="24">
        <f t="shared" si="5"/>
        <v>2788315.67</v>
      </c>
      <c r="J33" s="24">
        <f t="shared" si="5"/>
        <v>4861600.7</v>
      </c>
      <c r="K33" s="24">
        <f t="shared" si="5"/>
        <v>7649916.37</v>
      </c>
      <c r="L33" s="24">
        <f t="shared" si="5"/>
        <v>-635935.1999999997</v>
      </c>
      <c r="M33" s="24">
        <f t="shared" si="5"/>
        <v>-3.3928476137424037</v>
      </c>
      <c r="N33" s="38"/>
    </row>
    <row r="34" spans="1:14" ht="15.75" thickTop="1">
      <c r="A34" s="25"/>
      <c r="B34" s="26"/>
      <c r="C34" s="27"/>
      <c r="D34" s="27"/>
      <c r="E34" s="27"/>
      <c r="F34" s="27"/>
      <c r="G34" s="27"/>
      <c r="H34" s="28"/>
      <c r="I34" s="28"/>
      <c r="J34" s="28"/>
      <c r="K34" s="28"/>
      <c r="L34" s="27"/>
      <c r="M34" s="29"/>
      <c r="N34" s="26"/>
    </row>
    <row r="35" spans="1:14" ht="15">
      <c r="A35" s="30"/>
      <c r="B35" s="30" t="s">
        <v>26</v>
      </c>
      <c r="C35" s="30"/>
      <c r="D35" s="32"/>
      <c r="E35" s="32"/>
      <c r="F35" s="30"/>
      <c r="G35" s="30"/>
      <c r="H35" s="30"/>
      <c r="I35" s="31"/>
      <c r="J35" s="30"/>
      <c r="K35" s="30" t="s">
        <v>28</v>
      </c>
      <c r="L35" s="30"/>
      <c r="M35" s="30"/>
      <c r="N35" s="30"/>
    </row>
    <row r="36" spans="1:14" ht="15">
      <c r="A36" s="30"/>
      <c r="B36" s="30"/>
      <c r="C36" s="30"/>
      <c r="D36" s="30"/>
      <c r="E36" s="30"/>
      <c r="F36" s="30"/>
      <c r="G36" s="30"/>
      <c r="H36" s="30"/>
      <c r="I36" s="32"/>
      <c r="J36" s="30"/>
      <c r="K36" s="30"/>
      <c r="L36" s="30"/>
      <c r="M36" s="30"/>
      <c r="N36" s="30"/>
    </row>
    <row r="37" spans="1:14" ht="15">
      <c r="A37" s="30"/>
      <c r="B37" s="30"/>
      <c r="C37" s="30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30"/>
      <c r="B39" s="33" t="s">
        <v>27</v>
      </c>
      <c r="C39" s="30"/>
      <c r="D39" s="30"/>
      <c r="E39" s="30"/>
      <c r="F39" s="30"/>
      <c r="G39" s="30"/>
      <c r="H39" s="30"/>
      <c r="I39" s="30"/>
      <c r="J39" s="30"/>
      <c r="K39" s="33" t="s">
        <v>63</v>
      </c>
      <c r="L39" s="30"/>
      <c r="M39" s="30"/>
      <c r="N39" s="37">
        <v>43374</v>
      </c>
    </row>
    <row r="40" spans="1:14" ht="15">
      <c r="A40" s="30"/>
      <c r="B40" s="30" t="s">
        <v>29</v>
      </c>
      <c r="C40" s="30"/>
      <c r="D40" s="30"/>
      <c r="E40" s="30"/>
      <c r="F40" s="30"/>
      <c r="G40" s="30"/>
      <c r="H40" s="30"/>
      <c r="I40" s="30"/>
      <c r="J40" s="30"/>
      <c r="K40" s="30" t="s">
        <v>64</v>
      </c>
      <c r="L40" s="30"/>
      <c r="M40" s="30"/>
      <c r="N40" s="30" t="s">
        <v>68</v>
      </c>
    </row>
    <row r="41" spans="1:14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">
      <c r="A43" s="30"/>
      <c r="B43" s="30"/>
      <c r="C43" s="31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</sheetData>
  <sheetProtection/>
  <mergeCells count="7">
    <mergeCell ref="B12:B13"/>
    <mergeCell ref="A2:N2"/>
    <mergeCell ref="A3:N3"/>
    <mergeCell ref="A4:N4"/>
    <mergeCell ref="D11:H11"/>
    <mergeCell ref="I11:K11"/>
    <mergeCell ref="L11:M11"/>
  </mergeCells>
  <printOptions horizontalCentered="1"/>
  <pageMargins left="1" right="1" top="0.75" bottom="0.75" header="0.3" footer="0.3"/>
  <pageSetup orientation="landscape" paperSize="15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D51"/>
  <sheetViews>
    <sheetView zoomScale="90" zoomScaleNormal="90" zoomScalePageLayoutView="0" workbookViewId="0" topLeftCell="A7">
      <selection activeCell="I35" sqref="I35"/>
    </sheetView>
  </sheetViews>
  <sheetFormatPr defaultColWidth="9.140625" defaultRowHeight="15"/>
  <cols>
    <col min="1" max="1" width="21.7109375" style="0" customWidth="1"/>
    <col min="2" max="2" width="14.28125" style="0" customWidth="1"/>
    <col min="3" max="3" width="16.00390625" style="0" customWidth="1"/>
    <col min="4" max="4" width="13.28125" style="0" customWidth="1"/>
    <col min="5" max="5" width="13.00390625" style="0" customWidth="1"/>
    <col min="6" max="6" width="9.140625" style="0" customWidth="1"/>
    <col min="7" max="7" width="8.8515625" style="0" customWidth="1"/>
    <col min="8" max="8" width="15.57421875" style="0" customWidth="1"/>
    <col min="9" max="9" width="15.421875" style="0" customWidth="1"/>
    <col min="10" max="10" width="12.421875" style="0" customWidth="1"/>
    <col min="11" max="11" width="15.00390625" style="0" customWidth="1"/>
    <col min="12" max="12" width="14.8515625" style="0" customWidth="1"/>
    <col min="13" max="13" width="10.00390625" style="0" customWidth="1"/>
    <col min="14" max="14" width="13.28125" style="0" customWidth="1"/>
    <col min="18" max="18" width="15.8515625" style="0" customWidth="1"/>
  </cols>
  <sheetData>
    <row r="1" ht="15">
      <c r="N1" s="36"/>
    </row>
    <row r="2" spans="1:14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5" t="s">
        <v>66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6" t="s">
        <v>25</v>
      </c>
    </row>
    <row r="6" spans="1:14" ht="15.75">
      <c r="A6" s="2" t="s">
        <v>2</v>
      </c>
      <c r="B6" s="35" t="s">
        <v>42</v>
      </c>
      <c r="C6" s="3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 t="s">
        <v>3</v>
      </c>
      <c r="B7" s="35" t="s">
        <v>43</v>
      </c>
      <c r="C7" s="35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2" t="s">
        <v>4</v>
      </c>
      <c r="B8" s="35" t="s">
        <v>30</v>
      </c>
      <c r="C8" s="35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2" t="s">
        <v>5</v>
      </c>
      <c r="B9" s="35" t="s">
        <v>41</v>
      </c>
      <c r="C9" s="35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6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thickBot="1">
      <c r="A11" s="4"/>
      <c r="B11" s="4"/>
      <c r="C11" s="4"/>
      <c r="D11" s="56" t="s">
        <v>12</v>
      </c>
      <c r="E11" s="57"/>
      <c r="F11" s="57"/>
      <c r="G11" s="57"/>
      <c r="H11" s="58"/>
      <c r="I11" s="56" t="s">
        <v>14</v>
      </c>
      <c r="J11" s="57"/>
      <c r="K11" s="57"/>
      <c r="L11" s="59" t="s">
        <v>18</v>
      </c>
      <c r="M11" s="60"/>
      <c r="N11" s="4"/>
    </row>
    <row r="12" spans="1:14" ht="15">
      <c r="A12" s="5" t="s">
        <v>6</v>
      </c>
      <c r="B12" s="54" t="s">
        <v>8</v>
      </c>
      <c r="C12" s="5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5">
      <c r="A13" s="5" t="s">
        <v>7</v>
      </c>
      <c r="B13" s="54"/>
      <c r="C13" s="5" t="s">
        <v>10</v>
      </c>
      <c r="D13" s="7" t="s">
        <v>49</v>
      </c>
      <c r="E13" s="7" t="s">
        <v>47</v>
      </c>
      <c r="F13" s="7" t="s">
        <v>45</v>
      </c>
      <c r="G13" s="7" t="s">
        <v>48</v>
      </c>
      <c r="H13" s="6"/>
      <c r="I13" s="5" t="s">
        <v>51</v>
      </c>
      <c r="J13" s="5" t="s">
        <v>20</v>
      </c>
      <c r="K13" s="6"/>
      <c r="L13" s="6"/>
      <c r="M13" s="6"/>
      <c r="N13" s="5" t="s">
        <v>24</v>
      </c>
    </row>
    <row r="14" spans="1:14" ht="15.75" thickBot="1">
      <c r="A14" s="6"/>
      <c r="B14" s="6"/>
      <c r="C14" s="5" t="s">
        <v>11</v>
      </c>
      <c r="D14" s="5" t="s">
        <v>46</v>
      </c>
      <c r="E14" s="5" t="s">
        <v>46</v>
      </c>
      <c r="F14" s="8" t="s">
        <v>46</v>
      </c>
      <c r="G14" s="5" t="s">
        <v>46</v>
      </c>
      <c r="H14" s="5" t="s">
        <v>19</v>
      </c>
      <c r="I14" s="8" t="s">
        <v>50</v>
      </c>
      <c r="J14" s="5" t="s">
        <v>21</v>
      </c>
      <c r="K14" s="5" t="s">
        <v>19</v>
      </c>
      <c r="L14" s="5" t="s">
        <v>22</v>
      </c>
      <c r="M14" s="8" t="s">
        <v>23</v>
      </c>
      <c r="N14" s="6"/>
    </row>
    <row r="15" spans="1:14" ht="15.75" thickBo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 t="s">
        <v>13</v>
      </c>
      <c r="I15" s="9">
        <v>9</v>
      </c>
      <c r="J15" s="9">
        <v>10</v>
      </c>
      <c r="K15" s="9" t="s">
        <v>15</v>
      </c>
      <c r="L15" s="9" t="s">
        <v>16</v>
      </c>
      <c r="M15" s="9" t="s">
        <v>17</v>
      </c>
      <c r="N15" s="9">
        <v>14</v>
      </c>
    </row>
    <row r="16" spans="1:18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R16" s="46"/>
    </row>
    <row r="17" spans="1:18" ht="15">
      <c r="A17" s="11" t="s">
        <v>40</v>
      </c>
      <c r="B17" s="12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R17" s="46"/>
    </row>
    <row r="18" spans="1:18" ht="15">
      <c r="A18" s="11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R18" s="46"/>
    </row>
    <row r="19" spans="1:30" ht="15" customHeight="1">
      <c r="A19" s="3" t="s">
        <v>31</v>
      </c>
      <c r="B19" s="39" t="s">
        <v>52</v>
      </c>
      <c r="C19" s="43">
        <v>2205383.25</v>
      </c>
      <c r="D19" s="41">
        <v>708586.41</v>
      </c>
      <c r="E19" s="14">
        <v>827619.95</v>
      </c>
      <c r="F19" s="14"/>
      <c r="G19" s="14"/>
      <c r="H19" s="14">
        <f>SUM(D19:G19)</f>
        <v>1536206.3599999999</v>
      </c>
      <c r="I19" s="14">
        <f>H19</f>
        <v>1536206.3599999999</v>
      </c>
      <c r="J19" s="14"/>
      <c r="K19" s="14">
        <f>I19</f>
        <v>1536206.3599999999</v>
      </c>
      <c r="L19" s="14">
        <f>H19-C19</f>
        <v>-669176.8900000001</v>
      </c>
      <c r="M19" s="15">
        <f>L19/C19</f>
        <v>-0.30342884394356406</v>
      </c>
      <c r="N19" s="16"/>
      <c r="O19" s="1"/>
      <c r="P19" s="1"/>
      <c r="Q19" s="1"/>
      <c r="R19" s="4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8" ht="15">
      <c r="A20" s="3" t="s">
        <v>32</v>
      </c>
      <c r="B20" s="39" t="s">
        <v>53</v>
      </c>
      <c r="C20" s="44">
        <v>268170</v>
      </c>
      <c r="D20" s="41">
        <v>102300</v>
      </c>
      <c r="E20" s="14">
        <v>167448</v>
      </c>
      <c r="F20" s="14"/>
      <c r="G20" s="14"/>
      <c r="H20" s="14">
        <f aca="true" t="shared" si="0" ref="H20:H31">SUM(D20:G20)</f>
        <v>269748</v>
      </c>
      <c r="I20" s="14">
        <f aca="true" t="shared" si="1" ref="I20:I25">H20</f>
        <v>269748</v>
      </c>
      <c r="J20" s="14"/>
      <c r="K20" s="14">
        <f aca="true" t="shared" si="2" ref="K20:K27">I20</f>
        <v>269748</v>
      </c>
      <c r="L20" s="14">
        <f aca="true" t="shared" si="3" ref="L20:L27">H20-C20</f>
        <v>1578</v>
      </c>
      <c r="M20" s="15">
        <f aca="true" t="shared" si="4" ref="M20:M31">L20/C20</f>
        <v>0.005884327105940262</v>
      </c>
      <c r="N20" s="34"/>
      <c r="R20" s="48"/>
    </row>
    <row r="21" spans="1:18" ht="15">
      <c r="A21" s="3" t="s">
        <v>33</v>
      </c>
      <c r="B21" s="39" t="s">
        <v>54</v>
      </c>
      <c r="C21" s="44">
        <v>11061.75</v>
      </c>
      <c r="D21" s="41">
        <v>0</v>
      </c>
      <c r="E21" s="14">
        <v>0</v>
      </c>
      <c r="F21" s="14"/>
      <c r="G21" s="14"/>
      <c r="H21" s="14">
        <f t="shared" si="0"/>
        <v>0</v>
      </c>
      <c r="I21" s="14">
        <f t="shared" si="1"/>
        <v>0</v>
      </c>
      <c r="J21" s="14"/>
      <c r="K21" s="14">
        <f t="shared" si="2"/>
        <v>0</v>
      </c>
      <c r="L21" s="14">
        <f t="shared" si="3"/>
        <v>-11061.75</v>
      </c>
      <c r="M21" s="15">
        <f t="shared" si="4"/>
        <v>-1</v>
      </c>
      <c r="N21" s="3"/>
      <c r="R21" s="48"/>
    </row>
    <row r="22" spans="1:18" ht="15">
      <c r="A22" s="3" t="s">
        <v>34</v>
      </c>
      <c r="B22" s="40" t="s">
        <v>61</v>
      </c>
      <c r="C22" s="44">
        <v>428668.54</v>
      </c>
      <c r="D22" s="41">
        <v>140984.14</v>
      </c>
      <c r="E22" s="14">
        <v>48227.05</v>
      </c>
      <c r="F22" s="14"/>
      <c r="G22" s="14"/>
      <c r="H22" s="14">
        <f t="shared" si="0"/>
        <v>189211.19</v>
      </c>
      <c r="I22" s="14">
        <f t="shared" si="1"/>
        <v>189211.19</v>
      </c>
      <c r="J22" s="14"/>
      <c r="K22" s="14">
        <f t="shared" si="2"/>
        <v>189211.19</v>
      </c>
      <c r="L22" s="14">
        <f t="shared" si="3"/>
        <v>-239457.34999999998</v>
      </c>
      <c r="M22" s="15">
        <f t="shared" si="4"/>
        <v>-0.5586072399901332</v>
      </c>
      <c r="N22" s="17"/>
      <c r="R22" s="46"/>
    </row>
    <row r="23" spans="1:18" ht="15">
      <c r="A23" s="3" t="s">
        <v>35</v>
      </c>
      <c r="B23" s="39" t="s">
        <v>55</v>
      </c>
      <c r="C23" s="44">
        <v>525</v>
      </c>
      <c r="D23" s="41">
        <v>45374.3</v>
      </c>
      <c r="E23" s="14">
        <v>32409.78</v>
      </c>
      <c r="F23" s="14"/>
      <c r="G23" s="14"/>
      <c r="H23" s="14">
        <f t="shared" si="0"/>
        <v>77784.08</v>
      </c>
      <c r="I23" s="14">
        <f t="shared" si="1"/>
        <v>77784.08</v>
      </c>
      <c r="J23" s="14"/>
      <c r="K23" s="14">
        <f t="shared" si="2"/>
        <v>77784.08</v>
      </c>
      <c r="L23" s="14">
        <f t="shared" si="3"/>
        <v>77259.08</v>
      </c>
      <c r="M23" s="15">
        <f t="shared" si="4"/>
        <v>147.16015238095238</v>
      </c>
      <c r="N23" s="18"/>
      <c r="R23" s="46"/>
    </row>
    <row r="24" spans="1:18" ht="15">
      <c r="A24" s="3" t="s">
        <v>36</v>
      </c>
      <c r="B24" s="40" t="s">
        <v>56</v>
      </c>
      <c r="C24" s="44">
        <v>525000</v>
      </c>
      <c r="D24" s="42">
        <v>0</v>
      </c>
      <c r="E24" s="14"/>
      <c r="F24" s="14"/>
      <c r="G24" s="14"/>
      <c r="H24" s="14">
        <f t="shared" si="0"/>
        <v>0</v>
      </c>
      <c r="I24" s="19">
        <f>H24</f>
        <v>0</v>
      </c>
      <c r="J24" s="14"/>
      <c r="K24" s="19">
        <f t="shared" si="2"/>
        <v>0</v>
      </c>
      <c r="L24" s="14">
        <f t="shared" si="3"/>
        <v>-525000</v>
      </c>
      <c r="M24" s="15">
        <f t="shared" si="4"/>
        <v>-1</v>
      </c>
      <c r="N24" s="3"/>
      <c r="R24" s="46"/>
    </row>
    <row r="25" spans="1:18" ht="15">
      <c r="A25" s="3" t="s">
        <v>37</v>
      </c>
      <c r="B25" s="40" t="s">
        <v>57</v>
      </c>
      <c r="C25" s="44">
        <v>5915.44</v>
      </c>
      <c r="D25" s="41">
        <v>0</v>
      </c>
      <c r="E25" s="14">
        <v>5880</v>
      </c>
      <c r="F25" s="14"/>
      <c r="G25" s="14"/>
      <c r="H25" s="14">
        <f t="shared" si="0"/>
        <v>5880</v>
      </c>
      <c r="I25" s="14">
        <f t="shared" si="1"/>
        <v>5880</v>
      </c>
      <c r="J25" s="14"/>
      <c r="K25" s="14">
        <f t="shared" si="2"/>
        <v>5880</v>
      </c>
      <c r="L25" s="14">
        <f t="shared" si="3"/>
        <v>-35.4399999999996</v>
      </c>
      <c r="M25" s="15">
        <f t="shared" si="4"/>
        <v>-0.005991101253668299</v>
      </c>
      <c r="N25" s="3"/>
      <c r="R25" s="46"/>
    </row>
    <row r="26" spans="1:18" ht="15">
      <c r="A26" s="3" t="s">
        <v>38</v>
      </c>
      <c r="B26" s="40" t="s">
        <v>58</v>
      </c>
      <c r="C26" s="44">
        <v>105000</v>
      </c>
      <c r="D26" s="42">
        <v>0</v>
      </c>
      <c r="E26" s="14">
        <v>0</v>
      </c>
      <c r="F26" s="14"/>
      <c r="G26" s="14"/>
      <c r="H26" s="14">
        <f t="shared" si="0"/>
        <v>0</v>
      </c>
      <c r="I26" s="19">
        <f>H26</f>
        <v>0</v>
      </c>
      <c r="J26" s="14"/>
      <c r="K26" s="14"/>
      <c r="L26" s="14">
        <f t="shared" si="3"/>
        <v>-105000</v>
      </c>
      <c r="M26" s="15">
        <f t="shared" si="4"/>
        <v>-1</v>
      </c>
      <c r="N26" s="3"/>
      <c r="R26" s="46"/>
    </row>
    <row r="27" spans="1:18" ht="15">
      <c r="A27" s="3" t="s">
        <v>39</v>
      </c>
      <c r="B27" s="40" t="s">
        <v>59</v>
      </c>
      <c r="C27" s="44">
        <v>262.5</v>
      </c>
      <c r="D27" s="42">
        <v>0</v>
      </c>
      <c r="E27" s="14">
        <v>0</v>
      </c>
      <c r="F27" s="14"/>
      <c r="G27" s="14"/>
      <c r="H27" s="14">
        <f t="shared" si="0"/>
        <v>0</v>
      </c>
      <c r="I27" s="19">
        <f>H27</f>
        <v>0</v>
      </c>
      <c r="J27" s="14"/>
      <c r="K27" s="14">
        <f t="shared" si="2"/>
        <v>0</v>
      </c>
      <c r="L27" s="14">
        <f t="shared" si="3"/>
        <v>-262.5</v>
      </c>
      <c r="M27" s="15">
        <f t="shared" si="4"/>
        <v>-1</v>
      </c>
      <c r="N27" s="3"/>
      <c r="R27" s="46"/>
    </row>
    <row r="28" spans="1:18" ht="15">
      <c r="A28" s="3"/>
      <c r="B28" s="40"/>
      <c r="C28" s="45"/>
      <c r="D28" s="41"/>
      <c r="E28" s="14"/>
      <c r="F28" s="14"/>
      <c r="G28" s="14"/>
      <c r="H28" s="14"/>
      <c r="I28" s="14"/>
      <c r="J28" s="14"/>
      <c r="K28" s="14"/>
      <c r="L28" s="14"/>
      <c r="M28" s="15"/>
      <c r="N28" s="3"/>
      <c r="R28" s="46"/>
    </row>
    <row r="29" spans="1:14" ht="15">
      <c r="A29" s="20" t="s">
        <v>44</v>
      </c>
      <c r="B29" s="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3"/>
    </row>
    <row r="30" spans="1:14" ht="15">
      <c r="A30" s="20"/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3"/>
    </row>
    <row r="31" spans="1:14" ht="15">
      <c r="A31" s="21" t="s">
        <v>62</v>
      </c>
      <c r="B31" s="3" t="s">
        <v>60</v>
      </c>
      <c r="C31" s="14">
        <v>4735865.09</v>
      </c>
      <c r="D31" s="14">
        <v>3586438.2</v>
      </c>
      <c r="E31" s="14">
        <v>652689.5</v>
      </c>
      <c r="F31" s="14"/>
      <c r="G31" s="14"/>
      <c r="H31" s="14">
        <f t="shared" si="0"/>
        <v>4239127.7</v>
      </c>
      <c r="I31" s="19">
        <v>0</v>
      </c>
      <c r="J31" s="14">
        <f>H31</f>
        <v>4239127.7</v>
      </c>
      <c r="K31" s="14">
        <f>-I31+J31</f>
        <v>4239127.7</v>
      </c>
      <c r="L31" s="14">
        <f>H31-C31</f>
        <v>-496737.38999999966</v>
      </c>
      <c r="M31" s="15">
        <f t="shared" si="4"/>
        <v>-0.10488841648992152</v>
      </c>
      <c r="N31" s="3"/>
    </row>
    <row r="32" spans="1:14" ht="15">
      <c r="A32" s="3"/>
      <c r="B32" s="3"/>
      <c r="C32" s="14"/>
      <c r="D32" s="14"/>
      <c r="E32" s="14"/>
      <c r="F32" s="14"/>
      <c r="G32" s="14"/>
      <c r="H32" s="19"/>
      <c r="I32" s="19"/>
      <c r="J32" s="14"/>
      <c r="K32" s="14"/>
      <c r="L32" s="14"/>
      <c r="M32" s="15"/>
      <c r="N32" s="3"/>
    </row>
    <row r="33" spans="1:14" ht="15.75" thickBot="1">
      <c r="A33" s="22" t="s">
        <v>19</v>
      </c>
      <c r="B33" s="23"/>
      <c r="C33" s="24">
        <f aca="true" t="shared" si="5" ref="C33:M33">SUM(C19:C32)</f>
        <v>8285851.57</v>
      </c>
      <c r="D33" s="24">
        <f t="shared" si="5"/>
        <v>4583683.050000001</v>
      </c>
      <c r="E33" s="24">
        <f t="shared" si="5"/>
        <v>1734274.28</v>
      </c>
      <c r="F33" s="24">
        <f t="shared" si="5"/>
        <v>0</v>
      </c>
      <c r="G33" s="24">
        <f t="shared" si="5"/>
        <v>0</v>
      </c>
      <c r="H33" s="24">
        <f t="shared" si="5"/>
        <v>6317957.33</v>
      </c>
      <c r="I33" s="24">
        <f t="shared" si="5"/>
        <v>2078829.63</v>
      </c>
      <c r="J33" s="24">
        <f t="shared" si="5"/>
        <v>4239127.7</v>
      </c>
      <c r="K33" s="24">
        <f t="shared" si="5"/>
        <v>6317957.33</v>
      </c>
      <c r="L33" s="24">
        <f t="shared" si="5"/>
        <v>-1967894.2399999998</v>
      </c>
      <c r="M33" s="24">
        <f t="shared" si="5"/>
        <v>142.19312110638103</v>
      </c>
      <c r="N33" s="38"/>
    </row>
    <row r="34" spans="1:14" ht="15.75" thickTop="1">
      <c r="A34" s="25"/>
      <c r="B34" s="26"/>
      <c r="C34" s="27"/>
      <c r="D34" s="27"/>
      <c r="E34" s="27"/>
      <c r="F34" s="27"/>
      <c r="G34" s="27"/>
      <c r="H34" s="28"/>
      <c r="I34" s="28"/>
      <c r="J34" s="28"/>
      <c r="K34" s="28"/>
      <c r="L34" s="27"/>
      <c r="M34" s="29"/>
      <c r="N34" s="26"/>
    </row>
    <row r="35" spans="1:14" ht="15">
      <c r="A35" s="30"/>
      <c r="B35" s="30" t="s">
        <v>26</v>
      </c>
      <c r="C35" s="30"/>
      <c r="D35" s="30"/>
      <c r="E35" s="32"/>
      <c r="F35" s="30"/>
      <c r="G35" s="30"/>
      <c r="H35" s="30"/>
      <c r="I35" s="31"/>
      <c r="J35" s="30"/>
      <c r="K35" s="30" t="s">
        <v>28</v>
      </c>
      <c r="L35" s="30"/>
      <c r="M35" s="30"/>
      <c r="N35" s="30"/>
    </row>
    <row r="36" spans="1:14" ht="15">
      <c r="A36" s="30"/>
      <c r="B36" s="30"/>
      <c r="C36" s="30"/>
      <c r="D36" s="30"/>
      <c r="E36" s="30"/>
      <c r="F36" s="30"/>
      <c r="G36" s="30"/>
      <c r="H36" s="30"/>
      <c r="I36" s="32"/>
      <c r="J36" s="30"/>
      <c r="K36" s="30"/>
      <c r="L36" s="30"/>
      <c r="M36" s="30"/>
      <c r="N36" s="30"/>
    </row>
    <row r="37" spans="1:14" ht="15">
      <c r="A37" s="30"/>
      <c r="B37" s="30"/>
      <c r="C37" s="30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30"/>
      <c r="B39" s="33" t="s">
        <v>27</v>
      </c>
      <c r="C39" s="30"/>
      <c r="D39" s="30"/>
      <c r="E39" s="30"/>
      <c r="F39" s="30"/>
      <c r="G39" s="30"/>
      <c r="H39" s="30"/>
      <c r="I39" s="30"/>
      <c r="J39" s="30"/>
      <c r="K39" s="33" t="s">
        <v>63</v>
      </c>
      <c r="L39" s="30"/>
      <c r="M39" s="30"/>
      <c r="N39" s="37">
        <v>43284</v>
      </c>
    </row>
    <row r="40" spans="1:14" ht="15">
      <c r="A40" s="30"/>
      <c r="B40" s="30" t="s">
        <v>29</v>
      </c>
      <c r="C40" s="30"/>
      <c r="D40" s="30"/>
      <c r="E40" s="30"/>
      <c r="F40" s="30"/>
      <c r="G40" s="30"/>
      <c r="H40" s="30"/>
      <c r="I40" s="30"/>
      <c r="J40" s="30"/>
      <c r="K40" s="30" t="s">
        <v>64</v>
      </c>
      <c r="L40" s="30"/>
      <c r="M40" s="30"/>
      <c r="N40" s="30"/>
    </row>
    <row r="41" spans="1:14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">
      <c r="A43" s="30"/>
      <c r="B43" s="30"/>
      <c r="C43" s="31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</sheetData>
  <sheetProtection/>
  <mergeCells count="7">
    <mergeCell ref="B12:B13"/>
    <mergeCell ref="A2:N2"/>
    <mergeCell ref="A3:N3"/>
    <mergeCell ref="A4:N4"/>
    <mergeCell ref="D11:H11"/>
    <mergeCell ref="I11:K11"/>
    <mergeCell ref="L11:M11"/>
  </mergeCells>
  <printOptions horizontalCentered="1"/>
  <pageMargins left="1" right="1" top="0.75" bottom="0.75" header="0.3" footer="0.3"/>
  <pageSetup orientation="landscape" paperSize="15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D51"/>
  <sheetViews>
    <sheetView zoomScale="90" zoomScaleNormal="90" zoomScalePageLayoutView="0" workbookViewId="0" topLeftCell="A1">
      <selection activeCell="E25" sqref="E25"/>
    </sheetView>
  </sheetViews>
  <sheetFormatPr defaultColWidth="9.140625" defaultRowHeight="15"/>
  <cols>
    <col min="1" max="1" width="21.7109375" style="0" customWidth="1"/>
    <col min="2" max="2" width="14.28125" style="0" customWidth="1"/>
    <col min="3" max="3" width="16.00390625" style="0" customWidth="1"/>
    <col min="4" max="4" width="13.28125" style="0" customWidth="1"/>
    <col min="5" max="5" width="11.140625" style="0" customWidth="1"/>
    <col min="6" max="6" width="11.57421875" style="0" customWidth="1"/>
    <col min="7" max="7" width="12.57421875" style="0" customWidth="1"/>
    <col min="8" max="8" width="15.57421875" style="0" customWidth="1"/>
    <col min="9" max="9" width="15.421875" style="0" customWidth="1"/>
    <col min="10" max="10" width="12.421875" style="0" customWidth="1"/>
    <col min="11" max="11" width="15.00390625" style="0" customWidth="1"/>
    <col min="12" max="12" width="14.8515625" style="0" customWidth="1"/>
    <col min="13" max="13" width="10.00390625" style="0" customWidth="1"/>
    <col min="14" max="14" width="16.28125" style="0" customWidth="1"/>
  </cols>
  <sheetData>
    <row r="1" ht="15">
      <c r="N1" s="36"/>
    </row>
    <row r="2" spans="1:14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5" t="s">
        <v>65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6" t="s">
        <v>25</v>
      </c>
    </row>
    <row r="6" spans="1:14" ht="15.75">
      <c r="A6" s="2" t="s">
        <v>2</v>
      </c>
      <c r="B6" s="35" t="s">
        <v>42</v>
      </c>
      <c r="C6" s="3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 t="s">
        <v>3</v>
      </c>
      <c r="B7" s="35" t="s">
        <v>43</v>
      </c>
      <c r="C7" s="35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2" t="s">
        <v>4</v>
      </c>
      <c r="B8" s="35" t="s">
        <v>30</v>
      </c>
      <c r="C8" s="35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2" t="s">
        <v>5</v>
      </c>
      <c r="B9" s="35" t="s">
        <v>41</v>
      </c>
      <c r="C9" s="35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6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thickBot="1">
      <c r="A11" s="4"/>
      <c r="B11" s="4"/>
      <c r="C11" s="4"/>
      <c r="D11" s="56" t="s">
        <v>12</v>
      </c>
      <c r="E11" s="57"/>
      <c r="F11" s="57"/>
      <c r="G11" s="57"/>
      <c r="H11" s="58"/>
      <c r="I11" s="56" t="s">
        <v>14</v>
      </c>
      <c r="J11" s="57"/>
      <c r="K11" s="57"/>
      <c r="L11" s="59" t="s">
        <v>18</v>
      </c>
      <c r="M11" s="60"/>
      <c r="N11" s="4"/>
    </row>
    <row r="12" spans="1:14" ht="15">
      <c r="A12" s="5" t="s">
        <v>6</v>
      </c>
      <c r="B12" s="54" t="s">
        <v>8</v>
      </c>
      <c r="C12" s="5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5">
      <c r="A13" s="5" t="s">
        <v>7</v>
      </c>
      <c r="B13" s="54"/>
      <c r="C13" s="5" t="s">
        <v>10</v>
      </c>
      <c r="D13" s="7" t="s">
        <v>49</v>
      </c>
      <c r="E13" s="7" t="s">
        <v>47</v>
      </c>
      <c r="F13" s="7" t="s">
        <v>45</v>
      </c>
      <c r="G13" s="7" t="s">
        <v>48</v>
      </c>
      <c r="H13" s="6"/>
      <c r="I13" s="5" t="s">
        <v>51</v>
      </c>
      <c r="J13" s="5" t="s">
        <v>20</v>
      </c>
      <c r="K13" s="6"/>
      <c r="L13" s="6"/>
      <c r="M13" s="6"/>
      <c r="N13" s="5" t="s">
        <v>24</v>
      </c>
    </row>
    <row r="14" spans="1:14" ht="15.75" thickBot="1">
      <c r="A14" s="6"/>
      <c r="B14" s="6"/>
      <c r="C14" s="5" t="s">
        <v>11</v>
      </c>
      <c r="D14" s="5" t="s">
        <v>46</v>
      </c>
      <c r="E14" s="5" t="s">
        <v>46</v>
      </c>
      <c r="F14" s="8" t="s">
        <v>46</v>
      </c>
      <c r="G14" s="5" t="s">
        <v>46</v>
      </c>
      <c r="H14" s="5" t="s">
        <v>19</v>
      </c>
      <c r="I14" s="8" t="s">
        <v>50</v>
      </c>
      <c r="J14" s="5" t="s">
        <v>21</v>
      </c>
      <c r="K14" s="5" t="s">
        <v>19</v>
      </c>
      <c r="L14" s="5" t="s">
        <v>22</v>
      </c>
      <c r="M14" s="8" t="s">
        <v>23</v>
      </c>
      <c r="N14" s="6"/>
    </row>
    <row r="15" spans="1:14" ht="15.75" thickBo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 t="s">
        <v>13</v>
      </c>
      <c r="I15" s="9">
        <v>9</v>
      </c>
      <c r="J15" s="9">
        <v>10</v>
      </c>
      <c r="K15" s="9" t="s">
        <v>15</v>
      </c>
      <c r="L15" s="9" t="s">
        <v>16</v>
      </c>
      <c r="M15" s="9" t="s">
        <v>17</v>
      </c>
      <c r="N15" s="9">
        <v>14</v>
      </c>
    </row>
    <row r="16" spans="1:14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11" t="s">
        <v>40</v>
      </c>
      <c r="B17" s="12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>
      <c r="A18" s="11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</row>
    <row r="19" spans="1:30" ht="15" customHeight="1">
      <c r="A19" s="3" t="s">
        <v>31</v>
      </c>
      <c r="B19" s="39" t="s">
        <v>52</v>
      </c>
      <c r="C19" s="43">
        <v>2205383.25</v>
      </c>
      <c r="D19" s="41">
        <v>708586.41</v>
      </c>
      <c r="E19" s="14"/>
      <c r="F19" s="14"/>
      <c r="G19" s="14"/>
      <c r="H19" s="14">
        <f>SUM(D19:G19)</f>
        <v>708586.41</v>
      </c>
      <c r="I19" s="14">
        <f>H19</f>
        <v>708586.41</v>
      </c>
      <c r="J19" s="14"/>
      <c r="K19" s="14">
        <f>I19</f>
        <v>708586.41</v>
      </c>
      <c r="L19" s="14">
        <f>H19-C19</f>
        <v>-1496796.8399999999</v>
      </c>
      <c r="M19" s="15">
        <f>L19/C19</f>
        <v>-0.6787014637931977</v>
      </c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4" ht="15">
      <c r="A20" s="3" t="s">
        <v>32</v>
      </c>
      <c r="B20" s="39" t="s">
        <v>53</v>
      </c>
      <c r="C20" s="44">
        <v>268170</v>
      </c>
      <c r="D20" s="41">
        <v>102300</v>
      </c>
      <c r="E20" s="14"/>
      <c r="F20" s="14"/>
      <c r="G20" s="14"/>
      <c r="H20" s="14">
        <f aca="true" t="shared" si="0" ref="H20:H27">SUM(D20:G20)</f>
        <v>102300</v>
      </c>
      <c r="I20" s="14">
        <f aca="true" t="shared" si="1" ref="I20:I25">H20</f>
        <v>102300</v>
      </c>
      <c r="J20" s="14"/>
      <c r="K20" s="14">
        <f aca="true" t="shared" si="2" ref="K20:K27">I20</f>
        <v>102300</v>
      </c>
      <c r="L20" s="14">
        <f aca="true" t="shared" si="3" ref="L20:L27">H20-C20</f>
        <v>-165870</v>
      </c>
      <c r="M20" s="15">
        <f aca="true" t="shared" si="4" ref="M20:M31">L20/C20</f>
        <v>-0.6185255621434165</v>
      </c>
      <c r="N20" s="34"/>
    </row>
    <row r="21" spans="1:14" ht="15">
      <c r="A21" s="3" t="s">
        <v>33</v>
      </c>
      <c r="B21" s="39" t="s">
        <v>54</v>
      </c>
      <c r="C21" s="44">
        <v>11061.75</v>
      </c>
      <c r="D21" s="41">
        <v>0</v>
      </c>
      <c r="E21" s="14"/>
      <c r="F21" s="14"/>
      <c r="G21" s="14"/>
      <c r="H21" s="14">
        <f t="shared" si="0"/>
        <v>0</v>
      </c>
      <c r="I21" s="14">
        <f t="shared" si="1"/>
        <v>0</v>
      </c>
      <c r="J21" s="14"/>
      <c r="K21" s="14">
        <f t="shared" si="2"/>
        <v>0</v>
      </c>
      <c r="L21" s="14">
        <f t="shared" si="3"/>
        <v>-11061.75</v>
      </c>
      <c r="M21" s="15">
        <f t="shared" si="4"/>
        <v>-1</v>
      </c>
      <c r="N21" s="3"/>
    </row>
    <row r="22" spans="1:14" ht="15">
      <c r="A22" s="3" t="s">
        <v>34</v>
      </c>
      <c r="B22" s="40" t="s">
        <v>61</v>
      </c>
      <c r="C22" s="44">
        <v>428668.54</v>
      </c>
      <c r="D22" s="41">
        <v>140984.14</v>
      </c>
      <c r="E22" s="14"/>
      <c r="F22" s="14"/>
      <c r="G22" s="14"/>
      <c r="H22" s="14">
        <f t="shared" si="0"/>
        <v>140984.14</v>
      </c>
      <c r="I22" s="14">
        <f t="shared" si="1"/>
        <v>140984.14</v>
      </c>
      <c r="J22" s="14"/>
      <c r="K22" s="14">
        <f t="shared" si="2"/>
        <v>140984.14</v>
      </c>
      <c r="L22" s="14">
        <f t="shared" si="3"/>
        <v>-287684.39999999997</v>
      </c>
      <c r="M22" s="15">
        <f t="shared" si="4"/>
        <v>-0.6711115306012426</v>
      </c>
      <c r="N22" s="17"/>
    </row>
    <row r="23" spans="1:14" ht="15">
      <c r="A23" s="3" t="s">
        <v>35</v>
      </c>
      <c r="B23" s="39" t="s">
        <v>55</v>
      </c>
      <c r="C23" s="44">
        <v>525</v>
      </c>
      <c r="D23" s="41">
        <v>45374.3</v>
      </c>
      <c r="E23" s="14"/>
      <c r="F23" s="14"/>
      <c r="G23" s="14"/>
      <c r="H23" s="14">
        <f t="shared" si="0"/>
        <v>45374.3</v>
      </c>
      <c r="I23" s="14">
        <f t="shared" si="1"/>
        <v>45374.3</v>
      </c>
      <c r="J23" s="14"/>
      <c r="K23" s="14">
        <f t="shared" si="2"/>
        <v>45374.3</v>
      </c>
      <c r="L23" s="14">
        <f t="shared" si="3"/>
        <v>44849.3</v>
      </c>
      <c r="M23" s="15">
        <f t="shared" si="4"/>
        <v>85.4272380952381</v>
      </c>
      <c r="N23" s="18"/>
    </row>
    <row r="24" spans="1:14" ht="15">
      <c r="A24" s="3" t="s">
        <v>36</v>
      </c>
      <c r="B24" s="40" t="s">
        <v>56</v>
      </c>
      <c r="C24" s="44">
        <v>525000</v>
      </c>
      <c r="D24" s="42">
        <v>0</v>
      </c>
      <c r="E24" s="14"/>
      <c r="F24" s="14"/>
      <c r="G24" s="14"/>
      <c r="H24" s="14">
        <f t="shared" si="0"/>
        <v>0</v>
      </c>
      <c r="I24" s="19">
        <f>H24</f>
        <v>0</v>
      </c>
      <c r="J24" s="14"/>
      <c r="K24" s="19">
        <f t="shared" si="2"/>
        <v>0</v>
      </c>
      <c r="L24" s="14">
        <f t="shared" si="3"/>
        <v>-525000</v>
      </c>
      <c r="M24" s="15">
        <f t="shared" si="4"/>
        <v>-1</v>
      </c>
      <c r="N24" s="3"/>
    </row>
    <row r="25" spans="1:14" ht="15">
      <c r="A25" s="3" t="s">
        <v>37</v>
      </c>
      <c r="B25" s="40" t="s">
        <v>57</v>
      </c>
      <c r="C25" s="44">
        <v>5915.44</v>
      </c>
      <c r="D25" s="41">
        <v>0</v>
      </c>
      <c r="E25" s="14"/>
      <c r="F25" s="14"/>
      <c r="G25" s="14"/>
      <c r="H25" s="14">
        <f t="shared" si="0"/>
        <v>0</v>
      </c>
      <c r="I25" s="14">
        <f t="shared" si="1"/>
        <v>0</v>
      </c>
      <c r="J25" s="14"/>
      <c r="K25" s="14">
        <f t="shared" si="2"/>
        <v>0</v>
      </c>
      <c r="L25" s="14">
        <f t="shared" si="3"/>
        <v>-5915.44</v>
      </c>
      <c r="M25" s="15">
        <f t="shared" si="4"/>
        <v>-1</v>
      </c>
      <c r="N25" s="3"/>
    </row>
    <row r="26" spans="1:14" ht="15">
      <c r="A26" s="3" t="s">
        <v>38</v>
      </c>
      <c r="B26" s="40" t="s">
        <v>58</v>
      </c>
      <c r="C26" s="44">
        <v>105000</v>
      </c>
      <c r="D26" s="42">
        <v>0</v>
      </c>
      <c r="E26" s="14"/>
      <c r="F26" s="14"/>
      <c r="G26" s="14"/>
      <c r="H26" s="14">
        <f t="shared" si="0"/>
        <v>0</v>
      </c>
      <c r="I26" s="19">
        <f>H26</f>
        <v>0</v>
      </c>
      <c r="J26" s="14"/>
      <c r="K26" s="14"/>
      <c r="L26" s="14">
        <f t="shared" si="3"/>
        <v>-105000</v>
      </c>
      <c r="M26" s="15">
        <f t="shared" si="4"/>
        <v>-1</v>
      </c>
      <c r="N26" s="3"/>
    </row>
    <row r="27" spans="1:14" ht="15">
      <c r="A27" s="3" t="s">
        <v>39</v>
      </c>
      <c r="B27" s="40" t="s">
        <v>59</v>
      </c>
      <c r="C27" s="44">
        <v>262.5</v>
      </c>
      <c r="D27" s="42">
        <v>0</v>
      </c>
      <c r="E27" s="14"/>
      <c r="F27" s="14"/>
      <c r="G27" s="14"/>
      <c r="H27" s="14">
        <f t="shared" si="0"/>
        <v>0</v>
      </c>
      <c r="I27" s="19">
        <f>H27</f>
        <v>0</v>
      </c>
      <c r="J27" s="14"/>
      <c r="K27" s="14">
        <f t="shared" si="2"/>
        <v>0</v>
      </c>
      <c r="L27" s="14">
        <f t="shared" si="3"/>
        <v>-262.5</v>
      </c>
      <c r="M27" s="15">
        <f t="shared" si="4"/>
        <v>-1</v>
      </c>
      <c r="N27" s="3"/>
    </row>
    <row r="28" spans="1:14" ht="15">
      <c r="A28" s="3"/>
      <c r="B28" s="40"/>
      <c r="C28" s="45"/>
      <c r="D28" s="41"/>
      <c r="E28" s="14"/>
      <c r="F28" s="14"/>
      <c r="G28" s="14"/>
      <c r="H28" s="14"/>
      <c r="I28" s="14"/>
      <c r="J28" s="14"/>
      <c r="K28" s="14"/>
      <c r="L28" s="14"/>
      <c r="M28" s="15"/>
      <c r="N28" s="3"/>
    </row>
    <row r="29" spans="1:14" ht="15">
      <c r="A29" s="20" t="s">
        <v>44</v>
      </c>
      <c r="B29" s="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3"/>
    </row>
    <row r="30" spans="1:14" ht="15">
      <c r="A30" s="20"/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3"/>
    </row>
    <row r="31" spans="1:14" ht="15">
      <c r="A31" s="21" t="s">
        <v>62</v>
      </c>
      <c r="B31" s="3" t="s">
        <v>60</v>
      </c>
      <c r="C31" s="14">
        <v>4735865.09</v>
      </c>
      <c r="D31" s="14">
        <v>3586438.2</v>
      </c>
      <c r="E31" s="14"/>
      <c r="F31" s="14"/>
      <c r="G31" s="14"/>
      <c r="H31" s="14">
        <f>SUM(D31:G31)</f>
        <v>3586438.2</v>
      </c>
      <c r="I31" s="19">
        <v>0</v>
      </c>
      <c r="J31" s="14">
        <f>H31</f>
        <v>3586438.2</v>
      </c>
      <c r="K31" s="14">
        <f>-I31+J31</f>
        <v>3586438.2</v>
      </c>
      <c r="L31" s="14">
        <f>H31-C31</f>
        <v>-1149426.8899999997</v>
      </c>
      <c r="M31" s="15">
        <f t="shared" si="4"/>
        <v>-0.24270684830677888</v>
      </c>
      <c r="N31" s="3"/>
    </row>
    <row r="32" spans="1:14" ht="15">
      <c r="A32" s="3"/>
      <c r="B32" s="3"/>
      <c r="C32" s="14"/>
      <c r="D32" s="14"/>
      <c r="E32" s="14"/>
      <c r="F32" s="14"/>
      <c r="G32" s="14"/>
      <c r="H32" s="19"/>
      <c r="I32" s="19"/>
      <c r="J32" s="14"/>
      <c r="K32" s="14"/>
      <c r="L32" s="14"/>
      <c r="M32" s="15"/>
      <c r="N32" s="3"/>
    </row>
    <row r="33" spans="1:14" ht="15.75" thickBot="1">
      <c r="A33" s="22" t="s">
        <v>19</v>
      </c>
      <c r="B33" s="23"/>
      <c r="C33" s="24">
        <f>SUM(C19:C32)</f>
        <v>8285851.57</v>
      </c>
      <c r="D33" s="24">
        <f>SUM(D19:D32)</f>
        <v>4583683.050000001</v>
      </c>
      <c r="E33" s="24">
        <f aca="true" t="shared" si="5" ref="E33:J33">SUM(E19:E32)</f>
        <v>0</v>
      </c>
      <c r="F33" s="24">
        <f t="shared" si="5"/>
        <v>0</v>
      </c>
      <c r="G33" s="24">
        <f t="shared" si="5"/>
        <v>0</v>
      </c>
      <c r="H33" s="24">
        <f t="shared" si="5"/>
        <v>4583683.050000001</v>
      </c>
      <c r="I33" s="24">
        <f t="shared" si="5"/>
        <v>997244.8500000001</v>
      </c>
      <c r="J33" s="24">
        <f t="shared" si="5"/>
        <v>3586438.2</v>
      </c>
      <c r="K33" s="24">
        <f>SUM(K19:K32)</f>
        <v>4583683.050000001</v>
      </c>
      <c r="L33" s="24">
        <f>SUM(L19:L32)</f>
        <v>-3702168.519999999</v>
      </c>
      <c r="M33" s="24">
        <f>SUM(M19:M32)</f>
        <v>78.21619269039346</v>
      </c>
      <c r="N33" s="38"/>
    </row>
    <row r="34" spans="1:14" ht="15.75" thickTop="1">
      <c r="A34" s="25"/>
      <c r="B34" s="26"/>
      <c r="C34" s="27"/>
      <c r="D34" s="27"/>
      <c r="E34" s="27"/>
      <c r="F34" s="27"/>
      <c r="G34" s="27"/>
      <c r="H34" s="28"/>
      <c r="I34" s="28"/>
      <c r="J34" s="28"/>
      <c r="K34" s="28"/>
      <c r="L34" s="27"/>
      <c r="M34" s="29"/>
      <c r="N34" s="26"/>
    </row>
    <row r="35" spans="1:14" ht="15">
      <c r="A35" s="30"/>
      <c r="B35" s="30" t="s">
        <v>26</v>
      </c>
      <c r="C35" s="30"/>
      <c r="D35" s="30"/>
      <c r="E35" s="30"/>
      <c r="F35" s="30"/>
      <c r="G35" s="30"/>
      <c r="H35" s="30"/>
      <c r="I35" s="31"/>
      <c r="J35" s="30"/>
      <c r="K35" s="30" t="s">
        <v>28</v>
      </c>
      <c r="L35" s="30"/>
      <c r="M35" s="30"/>
      <c r="N35" s="30"/>
    </row>
    <row r="36" spans="1:14" ht="15">
      <c r="A36" s="30"/>
      <c r="B36" s="30"/>
      <c r="C36" s="30"/>
      <c r="D36" s="30"/>
      <c r="E36" s="30"/>
      <c r="F36" s="30"/>
      <c r="G36" s="30"/>
      <c r="H36" s="30"/>
      <c r="I36" s="32"/>
      <c r="J36" s="30"/>
      <c r="K36" s="30"/>
      <c r="L36" s="30"/>
      <c r="M36" s="30"/>
      <c r="N36" s="30"/>
    </row>
    <row r="37" spans="1:14" ht="15">
      <c r="A37" s="30"/>
      <c r="B37" s="30"/>
      <c r="C37" s="30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30"/>
      <c r="B39" s="33" t="s">
        <v>27</v>
      </c>
      <c r="C39" s="30"/>
      <c r="D39" s="30"/>
      <c r="E39" s="30"/>
      <c r="F39" s="30"/>
      <c r="G39" s="30"/>
      <c r="H39" s="30"/>
      <c r="I39" s="30"/>
      <c r="J39" s="30"/>
      <c r="K39" s="33" t="s">
        <v>63</v>
      </c>
      <c r="L39" s="30"/>
      <c r="M39" s="30"/>
      <c r="N39" s="37">
        <v>43216</v>
      </c>
    </row>
    <row r="40" spans="1:14" ht="15">
      <c r="A40" s="30"/>
      <c r="B40" s="30" t="s">
        <v>29</v>
      </c>
      <c r="C40" s="30"/>
      <c r="D40" s="30"/>
      <c r="E40" s="30"/>
      <c r="F40" s="30"/>
      <c r="G40" s="30"/>
      <c r="H40" s="30"/>
      <c r="I40" s="30"/>
      <c r="J40" s="30"/>
      <c r="K40" s="30" t="s">
        <v>64</v>
      </c>
      <c r="L40" s="30"/>
      <c r="M40" s="30"/>
      <c r="N40" s="30"/>
    </row>
    <row r="41" spans="1:14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">
      <c r="A43" s="30"/>
      <c r="B43" s="30"/>
      <c r="C43" s="31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</sheetData>
  <sheetProtection/>
  <mergeCells count="7">
    <mergeCell ref="B12:B13"/>
    <mergeCell ref="A2:N2"/>
    <mergeCell ref="A3:N3"/>
    <mergeCell ref="A4:N4"/>
    <mergeCell ref="D11:H11"/>
    <mergeCell ref="I11:K11"/>
    <mergeCell ref="L11:M11"/>
  </mergeCells>
  <printOptions horizontalCentered="1"/>
  <pageMargins left="1" right="1" top="0.75" bottom="0.75" header="0.3" footer="0.3"/>
  <pageSetup orientation="landscape" paperSize="15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Hewlett-Packard Company</cp:lastModifiedBy>
  <cp:lastPrinted>2019-02-09T02:30:31Z</cp:lastPrinted>
  <dcterms:created xsi:type="dcterms:W3CDTF">2014-10-21T01:40:48Z</dcterms:created>
  <dcterms:modified xsi:type="dcterms:W3CDTF">2019-10-01T05:22:45Z</dcterms:modified>
  <cp:category/>
  <cp:version/>
  <cp:contentType/>
  <cp:contentStatus/>
</cp:coreProperties>
</file>